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NÔNG THÔN MỚI.TCQGYT\CT MTQG CSSK\DỰ THẢO NGHỊ QUYẾT.HƯƠNG\"/>
    </mc:Choice>
  </mc:AlternateContent>
  <bookViews>
    <workbookView xWindow="0" yWindow="0" windowWidth="28800" windowHeight="13620"/>
  </bookViews>
  <sheets>
    <sheet name="Điểm phân bổ xã phường" sheetId="1" r:id="rId1"/>
    <sheet name="% vốn đối ứng tối thiểu" sheetId="2" r:id="rId2"/>
  </sheets>
  <definedNames>
    <definedName name="_xlnm._FilterDatabase" localSheetId="0" hidden="1">'Điểm phân bổ xã phường'!$A$5:$R$5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5" i="2" l="1"/>
  <c r="K5" i="2" l="1"/>
  <c r="H5" i="2"/>
  <c r="G5" i="2"/>
  <c r="F5" i="2"/>
  <c r="D5" i="2"/>
  <c r="F6" i="1" l="1"/>
  <c r="R6" i="1" s="1"/>
  <c r="F7" i="1"/>
  <c r="F8" i="1"/>
  <c r="F9" i="1"/>
  <c r="R9" i="1" s="1"/>
  <c r="F10" i="1"/>
  <c r="F11" i="1"/>
  <c r="F12" i="1"/>
  <c r="F13" i="1"/>
  <c r="R13" i="1" s="1"/>
  <c r="F14" i="1"/>
  <c r="F15" i="1"/>
  <c r="F16" i="1"/>
  <c r="F17" i="1"/>
  <c r="R17" i="1" s="1"/>
  <c r="F18" i="1"/>
  <c r="F19" i="1"/>
  <c r="F20" i="1"/>
  <c r="F21" i="1"/>
  <c r="R21" i="1" s="1"/>
  <c r="F22" i="1"/>
  <c r="F23" i="1"/>
  <c r="F24" i="1"/>
  <c r="F25" i="1"/>
  <c r="R25" i="1" s="1"/>
  <c r="F26" i="1"/>
  <c r="F27" i="1"/>
  <c r="F28" i="1"/>
  <c r="F29" i="1"/>
  <c r="F30" i="1"/>
  <c r="F31" i="1"/>
  <c r="F32" i="1"/>
  <c r="R32" i="1" s="1"/>
  <c r="F33" i="1"/>
  <c r="F34" i="1"/>
  <c r="F35" i="1"/>
  <c r="F36" i="1"/>
  <c r="R36" i="1" s="1"/>
  <c r="F37" i="1"/>
  <c r="R37" i="1" s="1"/>
  <c r="F38" i="1"/>
  <c r="F39" i="1"/>
  <c r="F40" i="1"/>
  <c r="F41" i="1"/>
  <c r="R41" i="1" s="1"/>
  <c r="F42" i="1"/>
  <c r="F43" i="1"/>
  <c r="F44" i="1"/>
  <c r="F45" i="1"/>
  <c r="F46" i="1"/>
  <c r="F47" i="1"/>
  <c r="F48" i="1"/>
  <c r="R48" i="1" s="1"/>
  <c r="F49" i="1"/>
  <c r="F50" i="1"/>
  <c r="F51" i="1"/>
  <c r="F52" i="1"/>
  <c r="R52" i="1" s="1"/>
  <c r="F53" i="1"/>
  <c r="R53" i="1" s="1"/>
  <c r="F54" i="1"/>
  <c r="F55" i="1"/>
  <c r="F56" i="1"/>
  <c r="F57" i="1"/>
  <c r="R57" i="1" s="1"/>
  <c r="F58" i="1"/>
  <c r="F59" i="1"/>
  <c r="F60" i="1"/>
  <c r="F61" i="1"/>
  <c r="F62" i="1"/>
  <c r="F63" i="1"/>
  <c r="F64" i="1"/>
  <c r="R64" i="1" s="1"/>
  <c r="F65" i="1"/>
  <c r="F66" i="1"/>
  <c r="F67" i="1"/>
  <c r="F68" i="1"/>
  <c r="R68" i="1" s="1"/>
  <c r="F69" i="1"/>
  <c r="R69" i="1" s="1"/>
  <c r="F70" i="1"/>
  <c r="F71" i="1"/>
  <c r="F72" i="1"/>
  <c r="F73" i="1"/>
  <c r="R73" i="1" s="1"/>
  <c r="F74" i="1"/>
  <c r="F75" i="1"/>
  <c r="F76" i="1"/>
  <c r="F77" i="1"/>
  <c r="F78" i="1"/>
  <c r="F79" i="1"/>
  <c r="F80" i="1"/>
  <c r="R80" i="1" s="1"/>
  <c r="F81" i="1"/>
  <c r="F82" i="1"/>
  <c r="F83" i="1"/>
  <c r="F84" i="1"/>
  <c r="R84" i="1" s="1"/>
  <c r="F85" i="1"/>
  <c r="R85" i="1" s="1"/>
  <c r="F86" i="1"/>
  <c r="F87" i="1"/>
  <c r="F88" i="1"/>
  <c r="F89" i="1"/>
  <c r="R89" i="1" s="1"/>
  <c r="F90" i="1"/>
  <c r="F91" i="1"/>
  <c r="F92" i="1"/>
  <c r="F93" i="1"/>
  <c r="F94" i="1"/>
  <c r="F95" i="1"/>
  <c r="F96" i="1"/>
  <c r="R96" i="1" s="1"/>
  <c r="F97" i="1"/>
  <c r="F98" i="1"/>
  <c r="F99" i="1"/>
  <c r="F100" i="1"/>
  <c r="R100" i="1" s="1"/>
  <c r="F101" i="1"/>
  <c r="R101" i="1" s="1"/>
  <c r="F102" i="1"/>
  <c r="F103" i="1"/>
  <c r="F104" i="1"/>
  <c r="F105" i="1"/>
  <c r="R105" i="1" s="1"/>
  <c r="F106" i="1"/>
  <c r="F107" i="1"/>
  <c r="F108" i="1"/>
  <c r="F109" i="1"/>
  <c r="F110" i="1"/>
  <c r="F111" i="1"/>
  <c r="F112" i="1"/>
  <c r="R112" i="1" s="1"/>
  <c r="F113" i="1"/>
  <c r="F114" i="1"/>
  <c r="F115" i="1"/>
  <c r="F116" i="1"/>
  <c r="R116" i="1" s="1"/>
  <c r="F117" i="1"/>
  <c r="R117" i="1" s="1"/>
  <c r="F118" i="1"/>
  <c r="F119" i="1"/>
  <c r="F120" i="1"/>
  <c r="F121" i="1"/>
  <c r="R121" i="1" s="1"/>
  <c r="F122" i="1"/>
  <c r="F123" i="1"/>
  <c r="F124" i="1"/>
  <c r="F125" i="1"/>
  <c r="F126" i="1"/>
  <c r="F127" i="1"/>
  <c r="F128" i="1"/>
  <c r="R128" i="1" s="1"/>
  <c r="F129" i="1"/>
  <c r="F130" i="1"/>
  <c r="F131" i="1"/>
  <c r="F132" i="1"/>
  <c r="R132" i="1" s="1"/>
  <c r="F133" i="1"/>
  <c r="R133" i="1" s="1"/>
  <c r="F134" i="1"/>
  <c r="R29" i="1"/>
  <c r="R33" i="1"/>
  <c r="R45" i="1"/>
  <c r="R49" i="1"/>
  <c r="R61" i="1"/>
  <c r="R65" i="1"/>
  <c r="R77" i="1"/>
  <c r="R81" i="1"/>
  <c r="R93" i="1"/>
  <c r="R97" i="1"/>
  <c r="R109" i="1"/>
  <c r="R113" i="1"/>
  <c r="R125" i="1"/>
  <c r="R129" i="1"/>
  <c r="R7" i="1"/>
  <c r="R8" i="1"/>
  <c r="R10" i="1"/>
  <c r="R11" i="1"/>
  <c r="R12" i="1"/>
  <c r="R14" i="1"/>
  <c r="R15" i="1"/>
  <c r="R16" i="1"/>
  <c r="R18" i="1"/>
  <c r="R19" i="1"/>
  <c r="R20" i="1"/>
  <c r="R22" i="1"/>
  <c r="R23" i="1"/>
  <c r="R24" i="1"/>
  <c r="R26" i="1"/>
  <c r="R27" i="1"/>
  <c r="R28" i="1"/>
  <c r="R30" i="1"/>
  <c r="R31" i="1"/>
  <c r="R34" i="1"/>
  <c r="R35" i="1"/>
  <c r="R38" i="1"/>
  <c r="R39" i="1"/>
  <c r="R40" i="1"/>
  <c r="R42" i="1"/>
  <c r="R43" i="1"/>
  <c r="R44" i="1"/>
  <c r="R46" i="1"/>
  <c r="R47" i="1"/>
  <c r="R50" i="1"/>
  <c r="R51" i="1"/>
  <c r="R54" i="1"/>
  <c r="R55" i="1"/>
  <c r="R56" i="1"/>
  <c r="R58" i="1"/>
  <c r="R59" i="1"/>
  <c r="R60" i="1"/>
  <c r="R62" i="1"/>
  <c r="R63" i="1"/>
  <c r="R66" i="1"/>
  <c r="R67" i="1"/>
  <c r="R70" i="1"/>
  <c r="R71" i="1"/>
  <c r="R72" i="1"/>
  <c r="R74" i="1"/>
  <c r="R75" i="1"/>
  <c r="R76" i="1"/>
  <c r="R78" i="1"/>
  <c r="R79" i="1"/>
  <c r="R82" i="1"/>
  <c r="R83" i="1"/>
  <c r="R86" i="1"/>
  <c r="R87" i="1"/>
  <c r="R88" i="1"/>
  <c r="R90" i="1"/>
  <c r="R91" i="1"/>
  <c r="R92" i="1"/>
  <c r="R94" i="1"/>
  <c r="R95" i="1"/>
  <c r="R98" i="1"/>
  <c r="R99" i="1"/>
  <c r="R102" i="1"/>
  <c r="R103" i="1"/>
  <c r="R104" i="1"/>
  <c r="R106" i="1"/>
  <c r="R107" i="1"/>
  <c r="R108" i="1"/>
  <c r="R110" i="1"/>
  <c r="R111" i="1"/>
  <c r="R114" i="1"/>
  <c r="R115" i="1"/>
  <c r="R118" i="1"/>
  <c r="R119" i="1"/>
  <c r="R120" i="1"/>
  <c r="R122" i="1"/>
  <c r="R123" i="1"/>
  <c r="R124" i="1"/>
  <c r="R126" i="1"/>
  <c r="R127" i="1"/>
  <c r="R130" i="1"/>
  <c r="R131" i="1"/>
  <c r="R134" i="1"/>
  <c r="Q7" i="1"/>
  <c r="Q8" i="1"/>
  <c r="Q10" i="1"/>
  <c r="Q11" i="1"/>
  <c r="Q12" i="1"/>
  <c r="Q14" i="1"/>
  <c r="Q15" i="1"/>
  <c r="Q16" i="1"/>
  <c r="Q18" i="1"/>
  <c r="Q19" i="1"/>
  <c r="Q20" i="1"/>
  <c r="Q22" i="1"/>
  <c r="Q23" i="1"/>
  <c r="Q24" i="1"/>
  <c r="Q26" i="1"/>
  <c r="Q27" i="1"/>
  <c r="Q28" i="1"/>
  <c r="Q30" i="1"/>
  <c r="Q31" i="1"/>
  <c r="Q34" i="1"/>
  <c r="Q35" i="1"/>
  <c r="Q38" i="1"/>
  <c r="Q39" i="1"/>
  <c r="Q40" i="1"/>
  <c r="Q42" i="1"/>
  <c r="Q43" i="1"/>
  <c r="Q44" i="1"/>
  <c r="Q46" i="1"/>
  <c r="Q47" i="1"/>
  <c r="Q50" i="1"/>
  <c r="Q51" i="1"/>
  <c r="Q54" i="1"/>
  <c r="Q55" i="1"/>
  <c r="Q56" i="1"/>
  <c r="Q58" i="1"/>
  <c r="Q59" i="1"/>
  <c r="Q60" i="1"/>
  <c r="Q62" i="1"/>
  <c r="Q63" i="1"/>
  <c r="Q66" i="1"/>
  <c r="Q67" i="1"/>
  <c r="Q70" i="1"/>
  <c r="Q71" i="1"/>
  <c r="Q72" i="1"/>
  <c r="Q74" i="1"/>
  <c r="Q75" i="1"/>
  <c r="Q76" i="1"/>
  <c r="Q78" i="1"/>
  <c r="Q79" i="1"/>
  <c r="Q82" i="1"/>
  <c r="Q83" i="1"/>
  <c r="Q86" i="1"/>
  <c r="Q87" i="1"/>
  <c r="Q88" i="1"/>
  <c r="Q90" i="1"/>
  <c r="Q91" i="1"/>
  <c r="Q92" i="1"/>
  <c r="Q94" i="1"/>
  <c r="Q95" i="1"/>
  <c r="Q98" i="1"/>
  <c r="Q99" i="1"/>
  <c r="Q102" i="1"/>
  <c r="Q103" i="1"/>
  <c r="Q104" i="1"/>
  <c r="Q106" i="1"/>
  <c r="Q107" i="1"/>
  <c r="Q108" i="1"/>
  <c r="Q110" i="1"/>
  <c r="Q111" i="1"/>
  <c r="Q114" i="1"/>
  <c r="Q115" i="1"/>
  <c r="Q118" i="1"/>
  <c r="Q119" i="1"/>
  <c r="Q120" i="1"/>
  <c r="Q122" i="1"/>
  <c r="Q123" i="1"/>
  <c r="Q124" i="1"/>
  <c r="Q126" i="1"/>
  <c r="Q127" i="1"/>
  <c r="Q130" i="1"/>
  <c r="Q131" i="1"/>
  <c r="Q134" i="1"/>
  <c r="C135" i="1"/>
  <c r="D135" i="1"/>
  <c r="P7" i="1"/>
  <c r="P8" i="1"/>
  <c r="P9" i="1"/>
  <c r="P10" i="1"/>
  <c r="P11" i="1"/>
  <c r="P12" i="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2"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1" i="1"/>
  <c r="P102" i="1"/>
  <c r="P103" i="1"/>
  <c r="P104" i="1"/>
  <c r="P105" i="1"/>
  <c r="P106" i="1"/>
  <c r="P107" i="1"/>
  <c r="P108" i="1"/>
  <c r="P109" i="1"/>
  <c r="P110" i="1"/>
  <c r="P111" i="1"/>
  <c r="P112" i="1"/>
  <c r="P113" i="1"/>
  <c r="P114" i="1"/>
  <c r="P115" i="1"/>
  <c r="P116" i="1"/>
  <c r="P117" i="1"/>
  <c r="P118" i="1"/>
  <c r="P119" i="1"/>
  <c r="P120" i="1"/>
  <c r="P121" i="1"/>
  <c r="P122" i="1"/>
  <c r="P123" i="1"/>
  <c r="P124" i="1"/>
  <c r="P125" i="1"/>
  <c r="P126" i="1"/>
  <c r="P127" i="1"/>
  <c r="P128" i="1"/>
  <c r="P129" i="1"/>
  <c r="P130" i="1"/>
  <c r="P131" i="1"/>
  <c r="P132" i="1"/>
  <c r="P133" i="1"/>
  <c r="P134" i="1"/>
  <c r="P6" i="1"/>
  <c r="N7" i="1"/>
  <c r="N8" i="1"/>
  <c r="N9" i="1"/>
  <c r="N10" i="1"/>
  <c r="N11" i="1"/>
  <c r="N12" i="1"/>
  <c r="N13" i="1"/>
  <c r="N14" i="1"/>
  <c r="N15" i="1"/>
  <c r="N16" i="1"/>
  <c r="N17" i="1"/>
  <c r="N18" i="1"/>
  <c r="N19" i="1"/>
  <c r="N20" i="1"/>
  <c r="N21" i="1"/>
  <c r="N22" i="1"/>
  <c r="N23" i="1"/>
  <c r="N24" i="1"/>
  <c r="N25" i="1"/>
  <c r="N26" i="1"/>
  <c r="N27" i="1"/>
  <c r="N28" i="1"/>
  <c r="N29" i="1"/>
  <c r="N30" i="1"/>
  <c r="N31" i="1"/>
  <c r="N32" i="1"/>
  <c r="N33" i="1"/>
  <c r="N34" i="1"/>
  <c r="N35" i="1"/>
  <c r="N36" i="1"/>
  <c r="N37" i="1"/>
  <c r="N38" i="1"/>
  <c r="N39" i="1"/>
  <c r="N40" i="1"/>
  <c r="N41" i="1"/>
  <c r="N42" i="1"/>
  <c r="N43" i="1"/>
  <c r="N44" i="1"/>
  <c r="N45" i="1"/>
  <c r="N46" i="1"/>
  <c r="N47" i="1"/>
  <c r="N48" i="1"/>
  <c r="N49" i="1"/>
  <c r="N50" i="1"/>
  <c r="N51" i="1"/>
  <c r="N52" i="1"/>
  <c r="N53" i="1"/>
  <c r="N54" i="1"/>
  <c r="N55" i="1"/>
  <c r="N56" i="1"/>
  <c r="N57" i="1"/>
  <c r="N58" i="1"/>
  <c r="N59" i="1"/>
  <c r="N60" i="1"/>
  <c r="N61" i="1"/>
  <c r="N62" i="1"/>
  <c r="N63" i="1"/>
  <c r="N64" i="1"/>
  <c r="N65" i="1"/>
  <c r="N66" i="1"/>
  <c r="N67" i="1"/>
  <c r="N68" i="1"/>
  <c r="N69" i="1"/>
  <c r="N70" i="1"/>
  <c r="N71" i="1"/>
  <c r="N72" i="1"/>
  <c r="N73" i="1"/>
  <c r="N74" i="1"/>
  <c r="N75" i="1"/>
  <c r="N76" i="1"/>
  <c r="N77" i="1"/>
  <c r="N78" i="1"/>
  <c r="N79" i="1"/>
  <c r="N80" i="1"/>
  <c r="N81" i="1"/>
  <c r="N82" i="1"/>
  <c r="N83" i="1"/>
  <c r="N84" i="1"/>
  <c r="N85" i="1"/>
  <c r="N86" i="1"/>
  <c r="N87" i="1"/>
  <c r="N88" i="1"/>
  <c r="N89" i="1"/>
  <c r="N90" i="1"/>
  <c r="N91" i="1"/>
  <c r="N92" i="1"/>
  <c r="N93" i="1"/>
  <c r="N94" i="1"/>
  <c r="N95" i="1"/>
  <c r="N96" i="1"/>
  <c r="N97" i="1"/>
  <c r="N98" i="1"/>
  <c r="N99" i="1"/>
  <c r="N100" i="1"/>
  <c r="N101" i="1"/>
  <c r="N102" i="1"/>
  <c r="N103" i="1"/>
  <c r="N104" i="1"/>
  <c r="N105" i="1"/>
  <c r="N106" i="1"/>
  <c r="N107" i="1"/>
  <c r="N108" i="1"/>
  <c r="N109" i="1"/>
  <c r="N110" i="1"/>
  <c r="N111" i="1"/>
  <c r="N112" i="1"/>
  <c r="N113" i="1"/>
  <c r="N114" i="1"/>
  <c r="N115" i="1"/>
  <c r="N116" i="1"/>
  <c r="N117" i="1"/>
  <c r="N118" i="1"/>
  <c r="N119" i="1"/>
  <c r="N120" i="1"/>
  <c r="N121" i="1"/>
  <c r="N122" i="1"/>
  <c r="N123" i="1"/>
  <c r="N124" i="1"/>
  <c r="N125" i="1"/>
  <c r="N126" i="1"/>
  <c r="N127" i="1"/>
  <c r="N128" i="1"/>
  <c r="N129" i="1"/>
  <c r="N130" i="1"/>
  <c r="N131" i="1"/>
  <c r="N132" i="1"/>
  <c r="N133" i="1"/>
  <c r="N134" i="1"/>
  <c r="N6" i="1"/>
  <c r="L7" i="1"/>
  <c r="L8" i="1"/>
  <c r="L9" i="1"/>
  <c r="L10" i="1"/>
  <c r="L11" i="1"/>
  <c r="L12" i="1"/>
  <c r="L13" i="1"/>
  <c r="L14" i="1"/>
  <c r="L15" i="1"/>
  <c r="L16" i="1"/>
  <c r="L17" i="1"/>
  <c r="L18" i="1"/>
  <c r="L19" i="1"/>
  <c r="L20" i="1"/>
  <c r="L21" i="1"/>
  <c r="L22" i="1"/>
  <c r="L23" i="1"/>
  <c r="L24"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7" i="1"/>
  <c r="L78" i="1"/>
  <c r="L79" i="1"/>
  <c r="L80" i="1"/>
  <c r="L81" i="1"/>
  <c r="L82" i="1"/>
  <c r="L83" i="1"/>
  <c r="L84" i="1"/>
  <c r="L85" i="1"/>
  <c r="L86" i="1"/>
  <c r="L87" i="1"/>
  <c r="L88" i="1"/>
  <c r="L89" i="1"/>
  <c r="L90" i="1"/>
  <c r="L91" i="1"/>
  <c r="L92" i="1"/>
  <c r="L93" i="1"/>
  <c r="L94" i="1"/>
  <c r="L95" i="1"/>
  <c r="L96" i="1"/>
  <c r="L97" i="1"/>
  <c r="L98" i="1"/>
  <c r="L99" i="1"/>
  <c r="L100" i="1"/>
  <c r="L101" i="1"/>
  <c r="L102" i="1"/>
  <c r="L103" i="1"/>
  <c r="L104" i="1"/>
  <c r="L105" i="1"/>
  <c r="L106" i="1"/>
  <c r="L107" i="1"/>
  <c r="L108"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6" i="1"/>
  <c r="H135" i="1"/>
  <c r="I135" i="1"/>
  <c r="K135" i="1"/>
  <c r="P135"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6" i="1"/>
  <c r="J135" i="1" s="1"/>
  <c r="Q132" i="1" l="1"/>
  <c r="Q116" i="1"/>
  <c r="Q100" i="1"/>
  <c r="Q84" i="1"/>
  <c r="Q68" i="1"/>
  <c r="Q52" i="1"/>
  <c r="Q36" i="1"/>
  <c r="Q21" i="1"/>
  <c r="Q17" i="1"/>
  <c r="Q13" i="1"/>
  <c r="Q9" i="1"/>
  <c r="Q128" i="1"/>
  <c r="Q112" i="1"/>
  <c r="Q96" i="1"/>
  <c r="Q80" i="1"/>
  <c r="Q64" i="1"/>
  <c r="Q48" i="1"/>
  <c r="Q32" i="1"/>
  <c r="Q133" i="1"/>
  <c r="Q129" i="1"/>
  <c r="Q125" i="1"/>
  <c r="Q121" i="1"/>
  <c r="Q117" i="1"/>
  <c r="Q113" i="1"/>
  <c r="Q109" i="1"/>
  <c r="Q105" i="1"/>
  <c r="Q101" i="1"/>
  <c r="Q97" i="1"/>
  <c r="Q93" i="1"/>
  <c r="Q89" i="1"/>
  <c r="Q85" i="1"/>
  <c r="Q81" i="1"/>
  <c r="Q77" i="1"/>
  <c r="Q73" i="1"/>
  <c r="Q69" i="1"/>
  <c r="Q65" i="1"/>
  <c r="Q61" i="1"/>
  <c r="Q57" i="1"/>
  <c r="Q53" i="1"/>
  <c r="Q49" i="1"/>
  <c r="Q45" i="1"/>
  <c r="Q41" i="1"/>
  <c r="Q37" i="1"/>
  <c r="Q33" i="1"/>
  <c r="Q29" i="1"/>
  <c r="Q25" i="1"/>
  <c r="Q6" i="1"/>
  <c r="R135" i="1"/>
  <c r="F135" i="1"/>
  <c r="N135" i="1"/>
  <c r="L135" i="1"/>
  <c r="Q135" i="1" l="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6" i="1"/>
  <c r="G7" i="1" l="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6" i="1"/>
</calcChain>
</file>

<file path=xl/sharedStrings.xml><?xml version="1.0" encoding="utf-8"?>
<sst xmlns="http://schemas.openxmlformats.org/spreadsheetml/2006/main" count="199" uniqueCount="194">
  <si>
    <t xml:space="preserve">Phường Tây Hoa Lư </t>
  </si>
  <si>
    <t xml:space="preserve">Phường Hoa Lư </t>
  </si>
  <si>
    <t xml:space="preserve">Phường Nam Hoa Lư </t>
  </si>
  <si>
    <t xml:space="preserve">Phường Đông Hoa Lư </t>
  </si>
  <si>
    <t xml:space="preserve">Phường Tam Điệp </t>
  </si>
  <si>
    <t xml:space="preserve">Phường Yên Sơn </t>
  </si>
  <si>
    <t>Phường Trung Sơn</t>
  </si>
  <si>
    <t xml:space="preserve">Phường Yên Thắng </t>
  </si>
  <si>
    <t xml:space="preserve">Xã Gia Viễn </t>
  </si>
  <si>
    <t xml:space="preserve">Xã Đại Hoàng </t>
  </si>
  <si>
    <t xml:space="preserve">Xã Gia Hưng </t>
  </si>
  <si>
    <t xml:space="preserve">Xã Gia Phong </t>
  </si>
  <si>
    <t xml:space="preserve">Xã Gia Vân </t>
  </si>
  <si>
    <t xml:space="preserve">Xã Gia Trấn </t>
  </si>
  <si>
    <t>Xã Nho Quan</t>
  </si>
  <si>
    <t xml:space="preserve">Xã Gia Lâm </t>
  </si>
  <si>
    <t>Xã Gia Tường</t>
  </si>
  <si>
    <t xml:space="preserve">Xã Phú Sơn </t>
  </si>
  <si>
    <t xml:space="preserve">Xã Cúc Phương </t>
  </si>
  <si>
    <t xml:space="preserve">Xã Phú Long </t>
  </si>
  <si>
    <t xml:space="preserve">Xã Thanh Sơn </t>
  </si>
  <si>
    <t xml:space="preserve">Xã Quỳnh Lưu </t>
  </si>
  <si>
    <t xml:space="preserve">Xã Yên Khánh </t>
  </si>
  <si>
    <t xml:space="preserve">Xã Khánh Nhạc </t>
  </si>
  <si>
    <t xml:space="preserve">Xã Khánh Thiện </t>
  </si>
  <si>
    <t>Xã Khánh Hội</t>
  </si>
  <si>
    <t xml:space="preserve">Xã Khánh Trung </t>
  </si>
  <si>
    <t xml:space="preserve">Xã Yên Mô </t>
  </si>
  <si>
    <t xml:space="preserve">Xã Yên Từ </t>
  </si>
  <si>
    <t xml:space="preserve">Xã Yên Mạc </t>
  </si>
  <si>
    <t>Xã Đồng Thái</t>
  </si>
  <si>
    <t xml:space="preserve">Xã Chất Bình </t>
  </si>
  <si>
    <t xml:space="preserve">Xã Kim Sơn </t>
  </si>
  <si>
    <t xml:space="preserve">Xã Quang Thiện </t>
  </si>
  <si>
    <t xml:space="preserve">Xã Phát Diệm </t>
  </si>
  <si>
    <t xml:space="preserve">Xã Lai Thành </t>
  </si>
  <si>
    <t xml:space="preserve">Xã Định Hóa </t>
  </si>
  <si>
    <t xml:space="preserve">Xã Bình Minh </t>
  </si>
  <si>
    <t xml:space="preserve">Xã Kim Đông </t>
  </si>
  <si>
    <t>Phường Nam Định</t>
  </si>
  <si>
    <t>Phường Thiên Trường</t>
  </si>
  <si>
    <t>Phường Đông A</t>
  </si>
  <si>
    <t>Phường Vị Khê</t>
  </si>
  <si>
    <t>Phường Thành Nam</t>
  </si>
  <si>
    <t>Phường Trường Thi</t>
  </si>
  <si>
    <t>Phường Hồng Quang</t>
  </si>
  <si>
    <t>Phường Mỹ Lộc</t>
  </si>
  <si>
    <t>Xã Nam Trực</t>
  </si>
  <si>
    <t>Xã Nam Đồng</t>
  </si>
  <si>
    <t>Xã Nam Ninh</t>
  </si>
  <si>
    <t>Xã Nam Hồng</t>
  </si>
  <si>
    <t>Xã Nam Minh</t>
  </si>
  <si>
    <t>Xã Cổ Lễ</t>
  </si>
  <si>
    <t>Xã Ninh Giang</t>
  </si>
  <si>
    <t>Xã Cát Thành</t>
  </si>
  <si>
    <t>Xã Trực Ninh</t>
  </si>
  <si>
    <t>Xã Quang Hưng</t>
  </si>
  <si>
    <t>Xã Minh Thái</t>
  </si>
  <si>
    <t>Xã Ninh Cường</t>
  </si>
  <si>
    <t>Xã Hải Hậu</t>
  </si>
  <si>
    <t>Xã Hải Anh</t>
  </si>
  <si>
    <t>Xã Hải Tiến</t>
  </si>
  <si>
    <t>Xã Hải Hưng</t>
  </si>
  <si>
    <t>Xã Hải An</t>
  </si>
  <si>
    <t>Xã Hải Quang</t>
  </si>
  <si>
    <t>Xã Hải Xuân</t>
  </si>
  <si>
    <t>Xã Hải Thịnh</t>
  </si>
  <si>
    <t>Xã Giao Thuỷ</t>
  </si>
  <si>
    <t>Xã Giao Minh</t>
  </si>
  <si>
    <t>Xã Giao Hòa</t>
  </si>
  <si>
    <t>Xã Giao Phúc</t>
  </si>
  <si>
    <t>Xã Giao Hưng</t>
  </si>
  <si>
    <t>Xã Giao Bình</t>
  </si>
  <si>
    <t>Xã Giao Ninh</t>
  </si>
  <si>
    <t>Xã Xuân Trường</t>
  </si>
  <si>
    <t>Xã Xuân Hưng</t>
  </si>
  <si>
    <t>Xã Xuân Giang</t>
  </si>
  <si>
    <t>Xã Xuân Hồng</t>
  </si>
  <si>
    <t>Xã Đồng Thịnh</t>
  </si>
  <si>
    <t>Xã Nghĩa Hưng</t>
  </si>
  <si>
    <t>Xã Nghĩa Sơn</t>
  </si>
  <si>
    <t>Xã Hồng Phong</t>
  </si>
  <si>
    <t>Xã Quỹ Nhất</t>
  </si>
  <si>
    <t>Xã Nghĩa Lâm</t>
  </si>
  <si>
    <t>Xã Rạng Đông</t>
  </si>
  <si>
    <t>Xã Ý Yên</t>
  </si>
  <si>
    <t>Xã Yên Đồng</t>
  </si>
  <si>
    <t>Xã Yên Cường</t>
  </si>
  <si>
    <t>Xã Vạn Thắng</t>
  </si>
  <si>
    <t>Xã Vũ Dương</t>
  </si>
  <si>
    <t>Xã Tân Minh</t>
  </si>
  <si>
    <t>Xã Phong Doanh</t>
  </si>
  <si>
    <t>Xã Minh Tân</t>
  </si>
  <si>
    <t>Xã Hiển Khánh</t>
  </si>
  <si>
    <t>Xã Vụ Bản</t>
  </si>
  <si>
    <t>Xã Liên Minh</t>
  </si>
  <si>
    <t xml:space="preserve">Phường Hà Nam </t>
  </si>
  <si>
    <t>Phường Phủ Lý</t>
  </si>
  <si>
    <t>Phường Phù Vân</t>
  </si>
  <si>
    <t>Phường Châu Sơn</t>
  </si>
  <si>
    <t>Phường Liêm Tuyền</t>
  </si>
  <si>
    <t xml:space="preserve">Phường Duy Tiên </t>
  </si>
  <si>
    <t>Phường Duy Tân</t>
  </si>
  <si>
    <t>Phường Đồng Văn</t>
  </si>
  <si>
    <t>Phường Duy Hà</t>
  </si>
  <si>
    <t>Phường Tiên Sơn</t>
  </si>
  <si>
    <t>Phường Lê Hồ</t>
  </si>
  <si>
    <t>Phường Nguyễn Uý</t>
  </si>
  <si>
    <t>Phường Lý Thường Kiệt</t>
  </si>
  <si>
    <t>Phường Kim Thanh</t>
  </si>
  <si>
    <t>Phường Tam Chúc</t>
  </si>
  <si>
    <t xml:space="preserve">Phường Kim Bảng </t>
  </si>
  <si>
    <t>Xã Bình Lục</t>
  </si>
  <si>
    <t>Xã Bình Mỹ</t>
  </si>
  <si>
    <t>Xã Bình An</t>
  </si>
  <si>
    <t>Xã Bình Giang</t>
  </si>
  <si>
    <t>Xã Bình Sơn</t>
  </si>
  <si>
    <t>Xã Liêm Hà</t>
  </si>
  <si>
    <t>Xã Tân Thanh</t>
  </si>
  <si>
    <t>Xã Thanh Bình</t>
  </si>
  <si>
    <t>Xã Thanh Lâm</t>
  </si>
  <si>
    <t>Xã Thanh Liêm</t>
  </si>
  <si>
    <t>Xã Lý Nhân</t>
  </si>
  <si>
    <t>Xã Nam Xang</t>
  </si>
  <si>
    <t>Xã Bắc Lý</t>
  </si>
  <si>
    <t>Xã Vĩnh Trụ</t>
  </si>
  <si>
    <t>Xã Trần Thương</t>
  </si>
  <si>
    <t>Xã Nhân Hà</t>
  </si>
  <si>
    <t>Xã Nam Lý</t>
  </si>
  <si>
    <t>STT</t>
  </si>
  <si>
    <t>Tỷ trọng dân số 65 tuổi trở lên (%)</t>
  </si>
  <si>
    <t>Đơn vị</t>
  </si>
  <si>
    <t>Tiêu chí 2: Theo tỷ lệ cân đối ngân sách</t>
  </si>
  <si>
    <t>Tiêu chí 1:
 Theo khu vực</t>
  </si>
  <si>
    <t>Tiêu chí 3:
 Theo quy mô dân số</t>
  </si>
  <si>
    <t>Tiêu chí 4:
 Theo quy mô diện tích</t>
  </si>
  <si>
    <t>Diện tích
(km2)</t>
  </si>
  <si>
    <t>Dân số
 (người)</t>
  </si>
  <si>
    <t>Tiêu chí 5: Theo tỷ trọng dân số 65 tuổi trở lên</t>
  </si>
  <si>
    <t>Tiêu chí 6: Theo tỷ lệ suy dinh dưỡng thấp còi</t>
  </si>
  <si>
    <t xml:space="preserve"> Tỷ lệ suy dinh dưỡng thấp còi trẻ em dưới 5 tuổi (%)</t>
  </si>
  <si>
    <t>Khu
vực</t>
  </si>
  <si>
    <t>Mức điểm phân bổ ngân sách nhà nước cho xã, phường thực hiện Chương trình</t>
  </si>
  <si>
    <t>Tổng chi cân đối NSĐP (triệu đồng)</t>
  </si>
  <si>
    <t>Số bổ sung cân đối từ ngân sách cấp trên (triệu đồng)</t>
  </si>
  <si>
    <t>Cộng toàn tỉnh</t>
  </si>
  <si>
    <t>(1)</t>
  </si>
  <si>
    <t>(2)</t>
  </si>
  <si>
    <t>(3)</t>
  </si>
  <si>
    <t>(4)</t>
  </si>
  <si>
    <t>(5)</t>
  </si>
  <si>
    <t>(6) = (2)/(3)*100</t>
  </si>
  <si>
    <t>(7)</t>
  </si>
  <si>
    <t>(8)</t>
  </si>
  <si>
    <t>(9)</t>
  </si>
  <si>
    <t>(10)</t>
  </si>
  <si>
    <t>(11)</t>
  </si>
  <si>
    <t>(12)</t>
  </si>
  <si>
    <t>(13)</t>
  </si>
  <si>
    <t>(14)</t>
  </si>
  <si>
    <t>(15)</t>
  </si>
  <si>
    <t>Tổng
điểm phân bổ kinh phí thường xuyên</t>
  </si>
  <si>
    <t>Tổng
điểm phân bổ vốn đầu tư công</t>
  </si>
  <si>
    <t>(16) = (5)+(7)+(9)+(11)+(13)+(15)</t>
  </si>
  <si>
    <t>(17)=(5)+(7)+(9)+(11)</t>
  </si>
  <si>
    <r>
      <t>Điểm
 Tiêu chí 4 (H</t>
    </r>
    <r>
      <rPr>
        <b/>
        <sz val="8"/>
        <rFont val="Times New Roman"/>
        <family val="1"/>
      </rPr>
      <t>ds</t>
    </r>
    <r>
      <rPr>
        <b/>
        <sz val="10.5"/>
        <rFont val="Times New Roman"/>
        <family val="1"/>
      </rPr>
      <t>)</t>
    </r>
  </si>
  <si>
    <r>
      <t>Điểm
 Tiêu chí 3 (H</t>
    </r>
    <r>
      <rPr>
        <b/>
        <sz val="8"/>
        <rFont val="Times New Roman"/>
        <family val="1"/>
      </rPr>
      <t>ds</t>
    </r>
    <r>
      <rPr>
        <b/>
        <sz val="10.5"/>
        <rFont val="Times New Roman"/>
        <family val="1"/>
      </rPr>
      <t>)</t>
    </r>
  </si>
  <si>
    <r>
      <t>Điểm Tiêu chí 2
(H</t>
    </r>
    <r>
      <rPr>
        <b/>
        <sz val="8"/>
        <rFont val="Times New Roman"/>
        <family val="1"/>
      </rPr>
      <t>cđns</t>
    </r>
    <r>
      <rPr>
        <b/>
        <sz val="10.5"/>
        <rFont val="Times New Roman"/>
        <family val="1"/>
      </rPr>
      <t>)</t>
    </r>
  </si>
  <si>
    <r>
      <t>Điểm Tiêu
 chí 1 (H</t>
    </r>
    <r>
      <rPr>
        <b/>
        <sz val="8"/>
        <rFont val="Times New Roman"/>
        <family val="1"/>
      </rPr>
      <t>kv</t>
    </r>
    <r>
      <rPr>
        <b/>
        <sz val="10.5"/>
        <rFont val="Times New Roman"/>
        <family val="1"/>
      </rPr>
      <t>)</t>
    </r>
  </si>
  <si>
    <r>
      <t>Điểm
 Tiêu chí 5 (H</t>
    </r>
    <r>
      <rPr>
        <b/>
        <sz val="8"/>
        <rFont val="Times New Roman"/>
        <family val="1"/>
      </rPr>
      <t>nct</t>
    </r>
    <r>
      <rPr>
        <b/>
        <sz val="10.5"/>
        <rFont val="Times New Roman"/>
        <family val="1"/>
      </rPr>
      <t>)</t>
    </r>
  </si>
  <si>
    <r>
      <t>Điểm
 Tiêu chí 6 (H</t>
    </r>
    <r>
      <rPr>
        <b/>
        <sz val="8"/>
        <rFont val="Times New Roman"/>
        <family val="1"/>
      </rPr>
      <t>dd</t>
    </r>
    <r>
      <rPr>
        <b/>
        <sz val="10.5"/>
        <rFont val="Times New Roman"/>
        <family val="1"/>
      </rPr>
      <t>)</t>
    </r>
  </si>
  <si>
    <t>Tỷ lệ số bổ sung
 cân đối từ NS cấp trên/ tổng chi cân đối NSĐP (%)</t>
  </si>
  <si>
    <r>
      <rPr>
        <b/>
        <i/>
        <sz val="11"/>
        <rFont val="Times New Roman"/>
        <family val="1"/>
      </rPr>
      <t>* Ghi chú:</t>
    </r>
    <r>
      <rPr>
        <sz val="11"/>
        <rFont val="Times New Roman"/>
        <family val="1"/>
      </rPr>
      <t xml:space="preserve">
- Cột (2) và Cột (3): Số bổ sung cân đối từ ngân sách cấp trên và số Tổng chi cân đối NSĐP của các xã, phường theo Nghị quyết số 49/NQ-HĐND ngày 09/12/2025 của Hội đồng nhân dân tỉnh Ninh Bình về việc Quyết định phân bổ dự toán ngân sách địa phương tỉnh Ninh Bình năm 2026.
- Cột (4): Ghi ký hiệu khu vực:
+ Xã biên giới biển: ký hiệu là "3"
+ Xã khu vực II vùng đồng bào dân tộc thiểu số và miền núi: ký hiệu là "2"
+  Xã khu vực I vùng đồng bào dân tộc thiểu số và miền núi: ký hiệu là "1"
+ Các xã phường còn lại: ký hiệu là "0"
- Cột (8) và Cột (10): Số liệu quy mô dân số và quy mô diện tích các xã phường theo Nghị quyết số 1674/NQ-UBTVQH15 ngày 16 tháng 6 năm 2025 của Ủy ban Thường vụ Quốc hội, Đề Án số 339/ĐA-CP và Tờ trình số 338/TTr-CP ngày 09/5/2025 của Chính phủ về việc sắp xếp các đơn vị hành chính cấp xã của tỉnh Ninh Bình năm 2025.
- Cột (12) và cột (14): Số liệu về tỷ trọng dân số 65 tuổi trở lên, tỷ lệ suy dinh dưỡng thấp còi trẻ em dưới 5 tuổi theo số liệu báo cáo tổng hợp của Sở Y tế.
- Cột (16) = (5)+(7)+(9)+(11)+(13)+(15)
- Cột (17) =(5)+(7)+(9)+(11)</t>
    </r>
  </si>
  <si>
    <t>Ninh Bình</t>
  </si>
  <si>
    <t>Tỉnh/TP</t>
  </si>
  <si>
    <t>Tiêu chí giảm trừ theo mức độ khó khăn</t>
  </si>
  <si>
    <r>
      <t xml:space="preserve">Tổng điểm
 giảm trừ </t>
    </r>
    <r>
      <rPr>
        <sz val="14"/>
        <color theme="1"/>
        <rFont val="Times New Roman"/>
        <family val="1"/>
      </rPr>
      <t>(H</t>
    </r>
    <r>
      <rPr>
        <sz val="10"/>
        <color theme="1"/>
        <rFont val="Times New Roman"/>
        <family val="1"/>
      </rPr>
      <t>gđvhc</t>
    </r>
    <r>
      <rPr>
        <sz val="14"/>
        <color theme="1"/>
        <rFont val="Times New Roman"/>
        <family val="1"/>
      </rPr>
      <t>)</t>
    </r>
  </si>
  <si>
    <t>(6)</t>
  </si>
  <si>
    <r>
      <rPr>
        <b/>
        <sz val="14"/>
        <color theme="1"/>
        <rFont val="Times New Roman"/>
        <family val="1"/>
      </rPr>
      <t>Xã biên giới</t>
    </r>
    <r>
      <rPr>
        <sz val="14"/>
        <color theme="1"/>
        <rFont val="Times New Roman"/>
        <family val="1"/>
      </rPr>
      <t xml:space="preserve">
</t>
    </r>
    <r>
      <rPr>
        <i/>
        <sz val="14"/>
        <color theme="1"/>
        <rFont val="Times New Roman"/>
        <family val="1"/>
      </rPr>
      <t>H</t>
    </r>
    <r>
      <rPr>
        <i/>
        <sz val="8"/>
        <color theme="1"/>
        <rFont val="Times New Roman"/>
        <family val="1"/>
      </rPr>
      <t>gđvhc</t>
    </r>
    <r>
      <rPr>
        <i/>
        <sz val="14"/>
        <color theme="1"/>
        <rFont val="Times New Roman"/>
        <family val="1"/>
      </rPr>
      <t xml:space="preserve"> =
 12 x (-0.4)</t>
    </r>
  </si>
  <si>
    <r>
      <rPr>
        <b/>
        <sz val="14"/>
        <color theme="1"/>
        <rFont val="Times New Roman"/>
        <family val="1"/>
      </rPr>
      <t>Xã khu vực II</t>
    </r>
    <r>
      <rPr>
        <sz val="14"/>
        <color theme="1"/>
        <rFont val="Times New Roman"/>
        <family val="1"/>
      </rPr>
      <t xml:space="preserve">
</t>
    </r>
    <r>
      <rPr>
        <i/>
        <sz val="14"/>
        <color theme="1"/>
        <rFont val="Times New Roman"/>
        <family val="1"/>
      </rPr>
      <t>H</t>
    </r>
    <r>
      <rPr>
        <i/>
        <sz val="8"/>
        <color theme="1"/>
        <rFont val="Times New Roman"/>
        <family val="1"/>
      </rPr>
      <t>gđvhc</t>
    </r>
    <r>
      <rPr>
        <i/>
        <sz val="14"/>
        <color theme="1"/>
        <rFont val="Times New Roman"/>
        <family val="1"/>
      </rPr>
      <t xml:space="preserve"> = 
2 x (-0.2)</t>
    </r>
  </si>
  <si>
    <r>
      <rPr>
        <b/>
        <sz val="14"/>
        <color theme="1"/>
        <rFont val="Times New Roman"/>
        <family val="1"/>
      </rPr>
      <t>Xã khu vực I</t>
    </r>
    <r>
      <rPr>
        <sz val="14"/>
        <color theme="1"/>
        <rFont val="Times New Roman"/>
        <family val="1"/>
      </rPr>
      <t xml:space="preserve">
</t>
    </r>
    <r>
      <rPr>
        <i/>
        <sz val="14"/>
        <color theme="1"/>
        <rFont val="Times New Roman"/>
        <family val="1"/>
      </rPr>
      <t>H</t>
    </r>
    <r>
      <rPr>
        <i/>
        <sz val="8"/>
        <color theme="1"/>
        <rFont val="Times New Roman"/>
        <family val="1"/>
      </rPr>
      <t>gđvhc</t>
    </r>
    <r>
      <rPr>
        <i/>
        <sz val="14"/>
        <color theme="1"/>
        <rFont val="Times New Roman"/>
        <family val="1"/>
      </rPr>
      <t xml:space="preserve"> =
3 x (-0.1)</t>
    </r>
  </si>
  <si>
    <t>(3)= (1)/(2)*100</t>
  </si>
  <si>
    <t>(8)=(5)+(6)+ (7)</t>
  </si>
  <si>
    <t>Tỷ lệ số bổ sung
 cân đối/ tổng chi cân đối ngân sách tỉnh (%)</t>
  </si>
  <si>
    <t>(9) =(4) + (8)</t>
  </si>
  <si>
    <t>TỶ LỆ VỐN ĐỐI ỨNG NGÂN SÁCH TỈNH NINH BÌNH THỰC HIỆN CHƯƠNG TRÌNH MỤC TIÊU QUỐC GIA VỀ CHĂM SÓC SỨC KHỎE, DÂN SỐ VÀ PHÁT TRIỂN GIAI ĐOẠN 2026 - 2035, 
GIAI ĐOẠN I TỪ NĂM 2026 ĐẾN NĂM 2030</t>
  </si>
  <si>
    <r>
      <t xml:space="preserve">Hệ số
đối ứng </t>
    </r>
    <r>
      <rPr>
        <sz val="14"/>
        <color theme="1"/>
        <rFont val="Times New Roman"/>
        <family val="1"/>
      </rPr>
      <t>(H</t>
    </r>
    <r>
      <rPr>
        <sz val="10"/>
        <color theme="1"/>
        <rFont val="Times New Roman"/>
        <family val="1"/>
      </rPr>
      <t>đư</t>
    </r>
    <r>
      <rPr>
        <sz val="14"/>
        <color theme="1"/>
        <rFont val="Times New Roman"/>
        <family val="1"/>
      </rPr>
      <t>)</t>
    </r>
  </si>
  <si>
    <r>
      <t xml:space="preserve">Số bổ sung 
cân đối từ ngân sách trung ương </t>
    </r>
    <r>
      <rPr>
        <b/>
        <i/>
        <sz val="14"/>
        <color theme="1"/>
        <rFont val="Times New Roman"/>
        <family val="1"/>
      </rPr>
      <t>(triệu đồng)</t>
    </r>
  </si>
  <si>
    <r>
      <t xml:space="preserve">Tổng chi
cân đối ngân sách tỉnh </t>
    </r>
    <r>
      <rPr>
        <b/>
        <i/>
        <sz val="14"/>
        <color theme="1"/>
        <rFont val="Times New Roman"/>
        <family val="1"/>
      </rPr>
      <t>(triệu đồng)</t>
    </r>
  </si>
  <si>
    <r>
      <rPr>
        <b/>
        <i/>
        <sz val="13"/>
        <color theme="1"/>
        <rFont val="Times New Roman"/>
        <family val="1"/>
      </rPr>
      <t>Ghi chú:</t>
    </r>
    <r>
      <rPr>
        <sz val="13"/>
        <color theme="1"/>
        <rFont val="Times New Roman"/>
        <family val="1"/>
      </rPr>
      <t xml:space="preserve">
- Cột (1), (2): Số liệu theo Phụ lục V ban hành kèm theo Nghị quyết số 246/2025/QH15 ngày 14/11/2025 của Quốc hội về phân bổ ngân sách Trung ương năm 2026.
- Cột (4): Hệ số đối ứng theo quy định tại điểm a Khoản 2 Điều 8 Quyết định số 37/2026/QĐ-TTg ngày 14/7/2026 của Thủ tướng Chính phủ </t>
    </r>
    <r>
      <rPr>
        <i/>
        <sz val="13"/>
        <color theme="1"/>
        <rFont val="Times New Roman"/>
        <family val="1"/>
      </rPr>
      <t>(Tỷ lệ số bổ sung cân đối/tổng chi cân đối ngân sách tỉnh dưới 30%: H</t>
    </r>
    <r>
      <rPr>
        <i/>
        <sz val="10"/>
        <color theme="1"/>
        <rFont val="Times New Roman"/>
        <family val="1"/>
      </rPr>
      <t>đư</t>
    </r>
    <r>
      <rPr>
        <i/>
        <sz val="13"/>
        <color theme="1"/>
        <rFont val="Times New Roman"/>
        <family val="1"/>
      </rPr>
      <t xml:space="preserve"> = 30 điểm).</t>
    </r>
    <r>
      <rPr>
        <sz val="13"/>
        <color theme="1"/>
        <rFont val="Times New Roman"/>
        <family val="1"/>
      </rPr>
      <t xml:space="preserve">
- Cột (5), (6), (7): Ninh Bình có 12 xã biên giới biển, 2 xã khu vực II và 3 xã khu vực I vùng đồng bào dân tộc thiểu số và miền núi; mức điểm giảm trừ theo quy định tại điểm b Khoản 2 Điều 8 Quyết định số 37/2026/QĐ-TTg ngày 14/7/2026 của Thủ tướng Chính phủ </t>
    </r>
    <r>
      <rPr>
        <i/>
        <sz val="13"/>
        <color theme="1"/>
        <rFont val="Times New Roman"/>
        <family val="1"/>
      </rPr>
      <t xml:space="preserve">(-0.4 điểm/xã biên giới; -0.2 điểm/xã khu vực II; -0.1 điểm/xã khu vực I).
</t>
    </r>
    <r>
      <rPr>
        <sz val="13"/>
        <color theme="1"/>
        <rFont val="Times New Roman"/>
        <family val="1"/>
      </rPr>
      <t xml:space="preserve">- Cột (9): Tỷ lệ vốn đối ứng tối thiểu theo quy định tại điểm c Khoản 2 Điều 8 Quyết định số 37/2026/QĐ-TTg ngày 14/7/2026 của Thủ tướng Chính phủ </t>
    </r>
    <r>
      <rPr>
        <i/>
        <sz val="13"/>
        <color theme="1"/>
        <rFont val="Times New Roman"/>
        <family val="1"/>
      </rPr>
      <t>(Tỷ lệ % vốn đối ứng tối thiểu = H</t>
    </r>
    <r>
      <rPr>
        <i/>
        <sz val="10"/>
        <color theme="1"/>
        <rFont val="Times New Roman"/>
        <family val="1"/>
      </rPr>
      <t>đư</t>
    </r>
    <r>
      <rPr>
        <i/>
        <sz val="13"/>
        <color theme="1"/>
        <rFont val="Times New Roman"/>
        <family val="1"/>
      </rPr>
      <t xml:space="preserve"> + H</t>
    </r>
    <r>
      <rPr>
        <i/>
        <sz val="10"/>
        <color theme="1"/>
        <rFont val="Times New Roman"/>
        <family val="1"/>
      </rPr>
      <t>gđvhc).</t>
    </r>
  </si>
  <si>
    <r>
      <t xml:space="preserve">Tỷ lệ vốn
đối ứng </t>
    </r>
    <r>
      <rPr>
        <b/>
        <sz val="14"/>
        <color rgb="FFFF0000"/>
        <rFont val="Times New Roman"/>
        <family val="1"/>
      </rPr>
      <t xml:space="preserve">TỐI THIỂU </t>
    </r>
    <r>
      <rPr>
        <b/>
        <sz val="14"/>
        <color theme="1"/>
        <rFont val="Times New Roman"/>
        <family val="1"/>
      </rPr>
      <t xml:space="preserve">(%)
</t>
    </r>
    <r>
      <rPr>
        <i/>
        <sz val="14"/>
        <color theme="1"/>
        <rFont val="Times New Roman"/>
        <family val="1"/>
      </rPr>
      <t>H</t>
    </r>
    <r>
      <rPr>
        <i/>
        <sz val="10"/>
        <color theme="1"/>
        <rFont val="Times New Roman"/>
        <family val="1"/>
      </rPr>
      <t>đư</t>
    </r>
    <r>
      <rPr>
        <i/>
        <sz val="14"/>
        <color theme="1"/>
        <rFont val="Times New Roman"/>
        <family val="1"/>
      </rPr>
      <t xml:space="preserve"> + H</t>
    </r>
    <r>
      <rPr>
        <i/>
        <sz val="10"/>
        <color theme="1"/>
        <rFont val="Times New Roman"/>
        <family val="1"/>
      </rPr>
      <t>gđvhc</t>
    </r>
  </si>
  <si>
    <t>Đề xuất
30% để bảo đảm nguồn lực thực hiện Chương trình</t>
  </si>
  <si>
    <r>
      <rPr>
        <b/>
        <sz val="14"/>
        <color theme="1"/>
        <rFont val="Times New Roman"/>
        <family val="1"/>
      </rPr>
      <t>Xã phường còn lại</t>
    </r>
    <r>
      <rPr>
        <sz val="14"/>
        <color theme="1"/>
        <rFont val="Times New Roman"/>
        <family val="1"/>
      </rPr>
      <t xml:space="preserve">
H</t>
    </r>
    <r>
      <rPr>
        <sz val="8"/>
        <color theme="1"/>
        <rFont val="Times New Roman"/>
        <family val="1"/>
      </rPr>
      <t>gđvhc</t>
    </r>
    <r>
      <rPr>
        <sz val="14"/>
        <color theme="1"/>
        <rFont val="Times New Roman"/>
        <family val="1"/>
      </rPr>
      <t xml:space="preserve"> =
112 x 0</t>
    </r>
  </si>
  <si>
    <t>MỨC ĐIỂM PHÂN BỔ NGÂN SÁCH NHÀ NƯỚC CHO XÃ, PHƯỜNG THỰC HIỆN CHƯƠNG TRÌNH
 MỤC TIÊU QUỐC GIA VỀ CHĂM SÓC SỨC KHỎE, DÂN SỐ VÀ PHÁT TRIỂN GIAI ĐOẠN 2026 - 2030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</si>
</sst>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_(* \(#,##0.00\);_(* &quot;-&quot;??_);_(@_)"/>
    <numFmt numFmtId="164" formatCode="#,##0.0"/>
    <numFmt numFmtId="165" formatCode="###\ ###"/>
    <numFmt numFmtId="166" formatCode="######\ ###.00"/>
  </numFmts>
  <fonts count="25" x14ac:knownFonts="1">
    <font>
      <sz val="11"/>
      <color theme="1"/>
      <name val="Calibri"/>
      <family val="2"/>
      <scheme val="minor"/>
    </font>
    <font>
      <sz val="11"/>
      <color theme="1"/>
      <name val="Calibri"/>
      <family val="2"/>
      <scheme val="minor"/>
    </font>
    <font>
      <sz val="12"/>
      <name val="Times New Roman"/>
      <family val="1"/>
    </font>
    <font>
      <sz val="11"/>
      <name val="Calibri"/>
      <family val="2"/>
      <scheme val="minor"/>
    </font>
    <font>
      <sz val="12"/>
      <name val="Calibri"/>
      <family val="2"/>
      <scheme val="minor"/>
    </font>
    <font>
      <b/>
      <sz val="12"/>
      <name val="Times New Roman"/>
      <family val="1"/>
    </font>
    <font>
      <b/>
      <sz val="11"/>
      <name val="Times New Roman"/>
      <family val="1"/>
    </font>
    <font>
      <b/>
      <sz val="10"/>
      <name val="Times New Roman"/>
      <family val="1"/>
    </font>
    <font>
      <b/>
      <sz val="10.5"/>
      <name val="Times New Roman"/>
      <family val="1"/>
    </font>
    <font>
      <i/>
      <sz val="8"/>
      <name val="Times New Roman"/>
      <family val="1"/>
    </font>
    <font>
      <sz val="11"/>
      <name val="Times New Roman"/>
      <family val="1"/>
    </font>
    <font>
      <b/>
      <i/>
      <sz val="11"/>
      <name val="Times New Roman"/>
      <family val="1"/>
    </font>
    <font>
      <b/>
      <sz val="8"/>
      <name val="Times New Roman"/>
      <family val="1"/>
    </font>
    <font>
      <sz val="14"/>
      <color theme="1"/>
      <name val="Times New Roman"/>
      <family val="1"/>
    </font>
    <font>
      <b/>
      <sz val="14"/>
      <color theme="1"/>
      <name val="Times New Roman"/>
      <family val="1"/>
    </font>
    <font>
      <sz val="10"/>
      <color theme="1"/>
      <name val="Times New Roman"/>
      <family val="1"/>
    </font>
    <font>
      <i/>
      <sz val="14"/>
      <color theme="1"/>
      <name val="Times New Roman"/>
      <family val="1"/>
    </font>
    <font>
      <i/>
      <sz val="8"/>
      <color theme="1"/>
      <name val="Times New Roman"/>
      <family val="1"/>
    </font>
    <font>
      <i/>
      <sz val="10"/>
      <color theme="1"/>
      <name val="Times New Roman"/>
      <family val="1"/>
    </font>
    <font>
      <b/>
      <i/>
      <sz val="14"/>
      <color theme="1"/>
      <name val="Times New Roman"/>
      <family val="1"/>
    </font>
    <font>
      <sz val="13"/>
      <color theme="1"/>
      <name val="Times New Roman"/>
      <family val="1"/>
    </font>
    <font>
      <b/>
      <i/>
      <sz val="13"/>
      <color theme="1"/>
      <name val="Times New Roman"/>
      <family val="1"/>
    </font>
    <font>
      <i/>
      <sz val="13"/>
      <color theme="1"/>
      <name val="Times New Roman"/>
      <family val="1"/>
    </font>
    <font>
      <b/>
      <sz val="14"/>
      <color rgb="FFFF0000"/>
      <name val="Times New Roman"/>
      <family val="1"/>
    </font>
    <font>
      <sz val="8"/>
      <color theme="1"/>
      <name val="Times New Roman"/>
      <family val="1"/>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43" fontId="1" fillId="0" borderId="0" applyFont="0" applyFill="0" applyBorder="0" applyAlignment="0" applyProtection="0"/>
  </cellStyleXfs>
  <cellXfs count="63">
    <xf numFmtId="0" fontId="0" fillId="0" borderId="0" xfId="0"/>
    <xf numFmtId="164" fontId="2" fillId="2" borderId="1" xfId="1" applyNumberFormat="1" applyFont="1" applyFill="1" applyBorder="1" applyAlignment="1" applyProtection="1">
      <alignment horizontal="right" vertical="center" wrapText="1"/>
    </xf>
    <xf numFmtId="1" fontId="2" fillId="2" borderId="2" xfId="2" applyNumberFormat="1" applyFont="1" applyFill="1" applyBorder="1" applyAlignment="1" applyProtection="1">
      <alignment horizontal="center" vertical="center" wrapText="1"/>
    </xf>
    <xf numFmtId="2" fontId="2" fillId="2" borderId="2" xfId="2" applyNumberFormat="1" applyFont="1" applyFill="1" applyBorder="1" applyAlignment="1" applyProtection="1">
      <alignment horizontal="left" vertical="center" wrapText="1"/>
    </xf>
    <xf numFmtId="0" fontId="4" fillId="0" borderId="0" xfId="0" applyFont="1"/>
    <xf numFmtId="164" fontId="2" fillId="2" borderId="2" xfId="1" applyNumberFormat="1" applyFont="1" applyFill="1" applyBorder="1" applyAlignment="1" applyProtection="1">
      <alignment horizontal="right" vertical="center" wrapText="1"/>
    </xf>
    <xf numFmtId="3" fontId="2" fillId="2" borderId="1" xfId="1" applyNumberFormat="1" applyFont="1" applyFill="1" applyBorder="1" applyAlignment="1" applyProtection="1">
      <alignment horizontal="right" vertical="center" wrapText="1"/>
    </xf>
    <xf numFmtId="166" fontId="2" fillId="2" borderId="1" xfId="0" applyNumberFormat="1" applyFont="1" applyFill="1" applyBorder="1" applyAlignment="1">
      <alignment horizontal="right" vertical="center" wrapText="1"/>
    </xf>
    <xf numFmtId="3" fontId="2" fillId="2" borderId="2" xfId="1" applyNumberFormat="1" applyFont="1" applyFill="1" applyBorder="1" applyAlignment="1" applyProtection="1">
      <alignment horizontal="right" vertical="center" wrapText="1"/>
    </xf>
    <xf numFmtId="166" fontId="2" fillId="2" borderId="2" xfId="0" applyNumberFormat="1" applyFont="1" applyFill="1" applyBorder="1" applyAlignment="1">
      <alignment horizontal="right" vertical="center" wrapText="1"/>
    </xf>
    <xf numFmtId="0" fontId="2" fillId="0" borderId="0" xfId="0" applyFont="1"/>
    <xf numFmtId="0" fontId="3" fillId="0" borderId="0" xfId="0" applyFont="1"/>
    <xf numFmtId="0" fontId="8" fillId="0" borderId="4" xfId="0" applyFont="1" applyBorder="1" applyAlignment="1">
      <alignment horizontal="center" vertical="center" wrapText="1"/>
    </xf>
    <xf numFmtId="0" fontId="6" fillId="0" borderId="8" xfId="0" applyFont="1" applyBorder="1" applyAlignment="1">
      <alignment horizontal="center" vertical="center"/>
    </xf>
    <xf numFmtId="0" fontId="9" fillId="0" borderId="4" xfId="0" quotePrefix="1" applyFont="1" applyBorder="1" applyAlignment="1">
      <alignment horizontal="center" vertical="center" wrapText="1"/>
    </xf>
    <xf numFmtId="0" fontId="9" fillId="0" borderId="4" xfId="0" applyFont="1" applyBorder="1" applyAlignment="1">
      <alignment horizontal="center" vertical="center" wrapText="1"/>
    </xf>
    <xf numFmtId="1" fontId="2" fillId="2" borderId="1" xfId="2" applyNumberFormat="1" applyFont="1" applyFill="1" applyBorder="1" applyAlignment="1" applyProtection="1">
      <alignment horizontal="center" vertical="center" wrapText="1"/>
    </xf>
    <xf numFmtId="2" fontId="2" fillId="2" borderId="1" xfId="2" applyNumberFormat="1" applyFont="1" applyFill="1" applyBorder="1" applyAlignment="1" applyProtection="1">
      <alignment horizontal="left" vertical="center" wrapText="1"/>
    </xf>
    <xf numFmtId="1" fontId="2" fillId="2" borderId="1" xfId="2" quotePrefix="1" applyNumberFormat="1" applyFont="1" applyFill="1" applyBorder="1" applyAlignment="1" applyProtection="1">
      <alignment horizontal="right" vertical="center" wrapText="1"/>
    </xf>
    <xf numFmtId="1" fontId="2" fillId="2" borderId="1" xfId="2" applyNumberFormat="1" applyFont="1" applyFill="1" applyBorder="1" applyAlignment="1" applyProtection="1">
      <alignment horizontal="right" vertical="center" wrapText="1"/>
    </xf>
    <xf numFmtId="2" fontId="2" fillId="2" borderId="1" xfId="2" applyNumberFormat="1" applyFont="1" applyFill="1" applyBorder="1" applyAlignment="1" applyProtection="1">
      <alignment horizontal="right" vertical="center" wrapText="1"/>
    </xf>
    <xf numFmtId="0" fontId="10" fillId="0" borderId="0" xfId="0" applyFont="1"/>
    <xf numFmtId="0" fontId="4" fillId="0" borderId="0" xfId="0" applyFont="1" applyAlignment="1">
      <alignment horizontal="center"/>
    </xf>
    <xf numFmtId="1" fontId="2" fillId="2" borderId="2" xfId="2" quotePrefix="1" applyNumberFormat="1" applyFont="1" applyFill="1" applyBorder="1" applyAlignment="1" applyProtection="1">
      <alignment horizontal="right" vertical="center" wrapText="1"/>
    </xf>
    <xf numFmtId="1" fontId="2" fillId="2" borderId="2" xfId="2" applyNumberFormat="1" applyFont="1" applyFill="1" applyBorder="1" applyAlignment="1" applyProtection="1">
      <alignment horizontal="right" vertical="center" wrapText="1"/>
    </xf>
    <xf numFmtId="2" fontId="2" fillId="2" borderId="2" xfId="2" applyNumberFormat="1" applyFont="1" applyFill="1" applyBorder="1" applyAlignment="1" applyProtection="1">
      <alignment horizontal="right" vertical="center" wrapText="1"/>
    </xf>
    <xf numFmtId="0" fontId="10" fillId="0" borderId="10" xfId="0" applyFont="1" applyBorder="1" applyAlignment="1">
      <alignment horizontal="center"/>
    </xf>
    <xf numFmtId="0" fontId="7" fillId="0" borderId="10" xfId="0" applyFont="1" applyBorder="1" applyAlignment="1">
      <alignment horizontal="center" vertical="center"/>
    </xf>
    <xf numFmtId="3" fontId="7" fillId="2" borderId="10" xfId="1" applyNumberFormat="1" applyFont="1" applyFill="1" applyBorder="1" applyAlignment="1" applyProtection="1">
      <alignment horizontal="right" vertical="center" wrapText="1"/>
    </xf>
    <xf numFmtId="165" fontId="7" fillId="2" borderId="10" xfId="0" applyNumberFormat="1" applyFont="1" applyFill="1" applyBorder="1" applyAlignment="1">
      <alignment horizontal="right" vertical="center" wrapText="1"/>
    </xf>
    <xf numFmtId="1" fontId="2" fillId="0" borderId="1" xfId="0" applyNumberFormat="1" applyFont="1" applyBorder="1" applyAlignment="1">
      <alignment horizontal="right"/>
    </xf>
    <xf numFmtId="1" fontId="2" fillId="0" borderId="2" xfId="0" applyNumberFormat="1" applyFont="1" applyBorder="1" applyAlignment="1">
      <alignment horizontal="right"/>
    </xf>
    <xf numFmtId="0" fontId="13" fillId="0" borderId="0" xfId="0" applyFont="1"/>
    <xf numFmtId="0" fontId="13" fillId="0" borderId="3" xfId="0" applyFont="1" applyBorder="1" applyAlignment="1">
      <alignment vertical="center"/>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3" fontId="2" fillId="2" borderId="3" xfId="1" applyNumberFormat="1" applyFont="1" applyFill="1" applyBorder="1" applyAlignment="1" applyProtection="1">
      <alignment vertical="center" wrapText="1"/>
    </xf>
    <xf numFmtId="2" fontId="13" fillId="0" borderId="3" xfId="0" applyNumberFormat="1" applyFont="1" applyBorder="1" applyAlignment="1">
      <alignment vertical="center"/>
    </xf>
    <xf numFmtId="0" fontId="14" fillId="0" borderId="3" xfId="0" applyFont="1" applyBorder="1" applyAlignment="1">
      <alignment vertical="center"/>
    </xf>
    <xf numFmtId="0" fontId="14" fillId="0" borderId="9" xfId="0" applyFont="1" applyBorder="1" applyAlignment="1">
      <alignment horizontal="center" vertical="center"/>
    </xf>
    <xf numFmtId="0" fontId="17" fillId="0" borderId="9" xfId="0" quotePrefix="1" applyFont="1" applyBorder="1" applyAlignment="1">
      <alignment horizontal="center" vertical="center" wrapText="1"/>
    </xf>
    <xf numFmtId="0" fontId="13" fillId="0" borderId="3" xfId="0" applyFont="1" applyBorder="1" applyAlignment="1">
      <alignment horizontal="right" vertical="center"/>
    </xf>
    <xf numFmtId="0" fontId="2" fillId="0" borderId="0" xfId="0" applyFont="1" applyAlignment="1">
      <alignment vertical="center" wrapText="1"/>
    </xf>
    <xf numFmtId="0" fontId="8" fillId="0" borderId="4"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8" fillId="0" borderId="4" xfId="0" applyFont="1" applyBorder="1" applyAlignment="1">
      <alignment horizontal="center" vertical="center" wrapText="1"/>
    </xf>
    <xf numFmtId="49" fontId="8" fillId="2" borderId="3" xfId="0" applyNumberFormat="1" applyFont="1" applyFill="1" applyBorder="1" applyAlignment="1">
      <alignment horizontal="center" vertical="center" wrapText="1"/>
    </xf>
    <xf numFmtId="0" fontId="10" fillId="0" borderId="0" xfId="0" applyFont="1" applyAlignment="1">
      <alignment horizontal="left" vertical="top" wrapText="1"/>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14" fillId="0" borderId="4" xfId="0" applyFont="1" applyBorder="1" applyAlignment="1">
      <alignment horizontal="center" vertical="center" wrapText="1"/>
    </xf>
    <xf numFmtId="0" fontId="14" fillId="0" borderId="9" xfId="0" applyFont="1" applyBorder="1" applyAlignment="1">
      <alignment horizontal="center" vertical="center" wrapText="1"/>
    </xf>
    <xf numFmtId="0" fontId="20" fillId="0" borderId="12" xfId="0" applyFont="1" applyBorder="1" applyAlignment="1">
      <alignment horizontal="left" vertical="top" wrapText="1"/>
    </xf>
    <xf numFmtId="0" fontId="20" fillId="0" borderId="12" xfId="0" applyFont="1" applyBorder="1" applyAlignment="1">
      <alignment horizontal="left" vertical="top"/>
    </xf>
    <xf numFmtId="0" fontId="14" fillId="0" borderId="11" xfId="0" applyFont="1" applyBorder="1" applyAlignment="1">
      <alignment horizontal="center" vertical="center" wrapText="1"/>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9" xfId="0" applyFont="1" applyBorder="1" applyAlignment="1">
      <alignment horizontal="center" vertical="center"/>
    </xf>
  </cellXfs>
  <cellStyles count="3">
    <cellStyle name="Comma" xfId="1" builtinId="3"/>
    <cellStyle name="Comma 104 2" xfId="2"/>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9525</xdr:rowOff>
    </xdr:from>
    <xdr:to>
      <xdr:col>3</xdr:col>
      <xdr:colOff>0</xdr:colOff>
      <xdr:row>7</xdr:row>
      <xdr:rowOff>209550</xdr:rowOff>
    </xdr:to>
    <xdr:sp macro="" textlink="">
      <xdr:nvSpPr>
        <xdr:cNvPr id="2" name="Rectangle 5">
          <a:extLst>
            <a:ext uri="{FF2B5EF4-FFF2-40B4-BE49-F238E27FC236}">
              <a16:creationId xmlns:a16="http://schemas.microsoft.com/office/drawing/2014/main" id="{3F16E305-AF7F-4C7B-82D0-09A559DFC32A}"/>
            </a:ext>
          </a:extLst>
        </xdr:cNvPr>
        <xdr:cNvSpPr>
          <a:spLocks noChangeArrowheads="1"/>
        </xdr:cNvSpPr>
      </xdr:nvSpPr>
      <xdr:spPr bwMode="auto">
        <a:xfrm>
          <a:off x="7562850" y="4171950"/>
          <a:ext cx="0" cy="200025"/>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1000" b="0" i="0" u="none" strike="noStrike" baseline="0">
              <a:solidFill>
                <a:srgbClr val="000000"/>
              </a:solidFill>
              <a:latin typeface=".VnTime"/>
            </a:rPr>
            <a:t>(1)</a:t>
          </a:r>
        </a:p>
      </xdr:txBody>
    </xdr:sp>
    <xdr:clientData/>
  </xdr:twoCellAnchor>
  <xdr:twoCellAnchor>
    <xdr:from>
      <xdr:col>3</xdr:col>
      <xdr:colOff>0</xdr:colOff>
      <xdr:row>7</xdr:row>
      <xdr:rowOff>9525</xdr:rowOff>
    </xdr:from>
    <xdr:to>
      <xdr:col>3</xdr:col>
      <xdr:colOff>0</xdr:colOff>
      <xdr:row>7</xdr:row>
      <xdr:rowOff>190500</xdr:rowOff>
    </xdr:to>
    <xdr:sp macro="" textlink="">
      <xdr:nvSpPr>
        <xdr:cNvPr id="3" name="Rectangle 12">
          <a:extLst>
            <a:ext uri="{FF2B5EF4-FFF2-40B4-BE49-F238E27FC236}">
              <a16:creationId xmlns:a16="http://schemas.microsoft.com/office/drawing/2014/main" id="{E0CD49BA-5949-4659-B8A6-7AA69589DC66}"/>
            </a:ext>
          </a:extLst>
        </xdr:cNvPr>
        <xdr:cNvSpPr>
          <a:spLocks noChangeArrowheads="1"/>
        </xdr:cNvSpPr>
      </xdr:nvSpPr>
      <xdr:spPr bwMode="auto">
        <a:xfrm>
          <a:off x="7562850" y="4171950"/>
          <a:ext cx="0" cy="180975"/>
        </a:xfrm>
        <a:prstGeom prst="rect">
          <a:avLst/>
        </a:prstGeom>
        <a:solidFill>
          <a:srgbClr val="FFFFFF"/>
        </a:solidFill>
        <a:ln>
          <a:noFill/>
        </a:ln>
        <a:effectLst/>
        <a:extLst>
          <a:ext uri="{91240B29-F687-4F45-9708-019B960494DF}">
            <a14:hiddenLine xmlns:a14="http://schemas.microsoft.com/office/drawing/2010/main" w="9525" algn="ctr">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6"/>
  <sheetViews>
    <sheetView tabSelected="1" zoomScale="130" zoomScaleNormal="130" workbookViewId="0">
      <pane xSplit="2" ySplit="5" topLeftCell="C6" activePane="bottomRight" state="frozen"/>
      <selection pane="topRight" activeCell="C1" sqref="C1"/>
      <selection pane="bottomLeft" activeCell="A6" sqref="A6"/>
      <selection pane="bottomRight" activeCell="T1" sqref="T1"/>
    </sheetView>
  </sheetViews>
  <sheetFormatPr defaultRowHeight="15.75" x14ac:dyDescent="0.25"/>
  <cols>
    <col min="1" max="1" width="5.140625" style="4" customWidth="1"/>
    <col min="2" max="2" width="21" style="4" customWidth="1"/>
    <col min="3" max="3" width="9.85546875" style="4" customWidth="1"/>
    <col min="4" max="4" width="11.140625" style="4" customWidth="1"/>
    <col min="5" max="5" width="6.42578125" style="22" customWidth="1"/>
    <col min="6" max="6" width="12.28515625" style="4" customWidth="1"/>
    <col min="7" max="7" width="12.140625" style="4" customWidth="1"/>
    <col min="8" max="8" width="9.5703125" style="4" customWidth="1"/>
    <col min="9" max="9" width="12.42578125" style="4" customWidth="1"/>
    <col min="10" max="10" width="11.7109375" style="4" customWidth="1"/>
    <col min="11" max="11" width="8.42578125" style="4" customWidth="1"/>
    <col min="12" max="12" width="8.7109375" style="4" customWidth="1"/>
    <col min="13" max="13" width="12.28515625" style="4" customWidth="1"/>
    <col min="14" max="14" width="8.42578125" style="4" customWidth="1"/>
    <col min="15" max="15" width="9.42578125" style="4" customWidth="1"/>
    <col min="16" max="16" width="7.140625" style="4" customWidth="1"/>
    <col min="17" max="18" width="9.28515625" style="11" customWidth="1"/>
    <col min="19" max="16384" width="9.140625" style="4"/>
  </cols>
  <sheetData>
    <row r="1" spans="1:18" s="10" customFormat="1" ht="49.5" customHeight="1" x14ac:dyDescent="0.25">
      <c r="A1" s="48" t="s">
        <v>193</v>
      </c>
      <c r="B1" s="48"/>
      <c r="C1" s="48"/>
      <c r="D1" s="48"/>
      <c r="E1" s="48"/>
      <c r="F1" s="48"/>
      <c r="G1" s="48"/>
      <c r="H1" s="48"/>
      <c r="I1" s="48"/>
      <c r="J1" s="48"/>
      <c r="K1" s="48"/>
      <c r="L1" s="48"/>
      <c r="M1" s="48"/>
      <c r="N1" s="48"/>
      <c r="O1" s="48"/>
      <c r="P1" s="48"/>
      <c r="Q1" s="48"/>
      <c r="R1" s="48"/>
    </row>
    <row r="2" spans="1:18" s="11" customFormat="1" ht="17.25" customHeight="1" x14ac:dyDescent="0.25">
      <c r="A2" s="43" t="s">
        <v>129</v>
      </c>
      <c r="B2" s="43" t="s">
        <v>131</v>
      </c>
      <c r="C2" s="50" t="s">
        <v>144</v>
      </c>
      <c r="D2" s="50" t="s">
        <v>143</v>
      </c>
      <c r="E2" s="52" t="s">
        <v>142</v>
      </c>
      <c r="F2" s="53"/>
      <c r="G2" s="53"/>
      <c r="H2" s="53"/>
      <c r="I2" s="53"/>
      <c r="J2" s="53"/>
      <c r="K2" s="53"/>
      <c r="L2" s="53"/>
      <c r="M2" s="53"/>
      <c r="N2" s="53"/>
      <c r="O2" s="53"/>
      <c r="P2" s="54"/>
      <c r="Q2" s="49" t="s">
        <v>161</v>
      </c>
      <c r="R2" s="49" t="s">
        <v>162</v>
      </c>
    </row>
    <row r="3" spans="1:18" s="11" customFormat="1" ht="40.5" customHeight="1" x14ac:dyDescent="0.25">
      <c r="A3" s="44"/>
      <c r="B3" s="44"/>
      <c r="C3" s="50"/>
      <c r="D3" s="50"/>
      <c r="E3" s="46" t="s">
        <v>133</v>
      </c>
      <c r="F3" s="54"/>
      <c r="G3" s="46" t="s">
        <v>132</v>
      </c>
      <c r="H3" s="47"/>
      <c r="I3" s="46" t="s">
        <v>134</v>
      </c>
      <c r="J3" s="47"/>
      <c r="K3" s="46" t="s">
        <v>135</v>
      </c>
      <c r="L3" s="47"/>
      <c r="M3" s="46" t="s">
        <v>138</v>
      </c>
      <c r="N3" s="47"/>
      <c r="O3" s="46" t="s">
        <v>139</v>
      </c>
      <c r="P3" s="47"/>
      <c r="Q3" s="44"/>
      <c r="R3" s="44"/>
    </row>
    <row r="4" spans="1:18" s="11" customFormat="1" ht="96" customHeight="1" x14ac:dyDescent="0.25">
      <c r="A4" s="45"/>
      <c r="B4" s="45"/>
      <c r="C4" s="50"/>
      <c r="D4" s="50"/>
      <c r="E4" s="12" t="s">
        <v>141</v>
      </c>
      <c r="F4" s="12" t="s">
        <v>168</v>
      </c>
      <c r="G4" s="12" t="s">
        <v>171</v>
      </c>
      <c r="H4" s="12" t="s">
        <v>167</v>
      </c>
      <c r="I4" s="12" t="s">
        <v>137</v>
      </c>
      <c r="J4" s="12" t="s">
        <v>166</v>
      </c>
      <c r="K4" s="12" t="s">
        <v>136</v>
      </c>
      <c r="L4" s="12" t="s">
        <v>165</v>
      </c>
      <c r="M4" s="12" t="s">
        <v>130</v>
      </c>
      <c r="N4" s="12" t="s">
        <v>169</v>
      </c>
      <c r="O4" s="12" t="s">
        <v>140</v>
      </c>
      <c r="P4" s="12" t="s">
        <v>170</v>
      </c>
      <c r="Q4" s="45"/>
      <c r="R4" s="45"/>
    </row>
    <row r="5" spans="1:18" s="11" customFormat="1" ht="15.75" customHeight="1" x14ac:dyDescent="0.25">
      <c r="A5" s="13"/>
      <c r="B5" s="14" t="s">
        <v>146</v>
      </c>
      <c r="C5" s="14" t="s">
        <v>147</v>
      </c>
      <c r="D5" s="14" t="s">
        <v>148</v>
      </c>
      <c r="E5" s="14" t="s">
        <v>149</v>
      </c>
      <c r="F5" s="14" t="s">
        <v>150</v>
      </c>
      <c r="G5" s="15" t="s">
        <v>151</v>
      </c>
      <c r="H5" s="14" t="s">
        <v>152</v>
      </c>
      <c r="I5" s="14" t="s">
        <v>153</v>
      </c>
      <c r="J5" s="14" t="s">
        <v>154</v>
      </c>
      <c r="K5" s="14" t="s">
        <v>155</v>
      </c>
      <c r="L5" s="14" t="s">
        <v>156</v>
      </c>
      <c r="M5" s="14" t="s">
        <v>157</v>
      </c>
      <c r="N5" s="14" t="s">
        <v>158</v>
      </c>
      <c r="O5" s="14" t="s">
        <v>159</v>
      </c>
      <c r="P5" s="14" t="s">
        <v>160</v>
      </c>
      <c r="Q5" s="14" t="s">
        <v>163</v>
      </c>
      <c r="R5" s="14" t="s">
        <v>164</v>
      </c>
    </row>
    <row r="6" spans="1:18" x14ac:dyDescent="0.25">
      <c r="A6" s="16">
        <v>1</v>
      </c>
      <c r="B6" s="17" t="s">
        <v>0</v>
      </c>
      <c r="C6" s="6">
        <v>266009</v>
      </c>
      <c r="D6" s="6">
        <v>477791</v>
      </c>
      <c r="E6" s="18">
        <v>0</v>
      </c>
      <c r="F6" s="19">
        <f>IF(E6=3, 250, IF(E6=2, 200, IF(E6=1, 150, 100)))</f>
        <v>100</v>
      </c>
      <c r="G6" s="20">
        <f>C6/D6*100</f>
        <v>55.674761558924303</v>
      </c>
      <c r="H6" s="19">
        <f>IF(G6&gt;=80,150,IF(G6&gt;=70,120,IF(G6&gt;=60,100,50)))</f>
        <v>50</v>
      </c>
      <c r="I6" s="6">
        <v>46648</v>
      </c>
      <c r="J6" s="19">
        <f>IF(I6&gt;=50000, 200, IF(I6&gt;=30000, 150, IF(I6&gt;=10000, 100, 50)))</f>
        <v>150</v>
      </c>
      <c r="K6" s="7">
        <v>84.96</v>
      </c>
      <c r="L6" s="19">
        <f>IF(K6&gt;=40,80,IF(K6&gt;=30,50,IF(K6&gt;=20,40,IF(K6&lt;20,20))))</f>
        <v>80</v>
      </c>
      <c r="M6" s="1">
        <v>15.9</v>
      </c>
      <c r="N6" s="6">
        <f>IF(M6&gt;14,10,IF(M6&gt;=7,5,1))</f>
        <v>10</v>
      </c>
      <c r="O6" s="1">
        <v>14.2</v>
      </c>
      <c r="P6" s="6">
        <f>IF(O6&gt;=10,5,1)</f>
        <v>5</v>
      </c>
      <c r="Q6" s="30">
        <f>F6+H6+J6+L6+N6+P6</f>
        <v>395</v>
      </c>
      <c r="R6" s="30">
        <f>F6+H6+J6+L6</f>
        <v>380</v>
      </c>
    </row>
    <row r="7" spans="1:18" x14ac:dyDescent="0.25">
      <c r="A7" s="2">
        <v>2</v>
      </c>
      <c r="B7" s="3" t="s">
        <v>1</v>
      </c>
      <c r="C7" s="8">
        <v>246940</v>
      </c>
      <c r="D7" s="8">
        <v>913041</v>
      </c>
      <c r="E7" s="23">
        <v>0</v>
      </c>
      <c r="F7" s="24">
        <f>IF(E7=3, 250, IF(E7=2, 200, IF(E7=1, 150, 100)))</f>
        <v>100</v>
      </c>
      <c r="G7" s="25">
        <f t="shared" ref="G7:G70" si="0">C7/D7*100</f>
        <v>27.045882934063204</v>
      </c>
      <c r="H7" s="24">
        <f t="shared" ref="H7:H70" si="1">IF(G7&gt;=80,150,IF(G7&gt;=70,120,IF(G7&gt;=60,100,50)))</f>
        <v>50</v>
      </c>
      <c r="I7" s="8">
        <v>148406</v>
      </c>
      <c r="J7" s="24">
        <f t="shared" ref="J7:J70" si="2">IF(I7&gt;=50000, 200, IF(I7&gt;=30000, 150, IF(I7&gt;=10000, 100, 50)))</f>
        <v>200</v>
      </c>
      <c r="K7" s="9">
        <v>53.72</v>
      </c>
      <c r="L7" s="24">
        <f t="shared" ref="L7:L70" si="3">IF(K7&gt;=40,80,IF(K7&gt;=30,50,IF(K7&gt;=20,40,IF(K7&lt;20,20))))</f>
        <v>80</v>
      </c>
      <c r="M7" s="5">
        <v>15.3</v>
      </c>
      <c r="N7" s="8">
        <f t="shared" ref="N7:N70" si="4">IF(M7&gt;14,10,IF(M7&gt;=7,5,1))</f>
        <v>10</v>
      </c>
      <c r="O7" s="5">
        <v>11.7</v>
      </c>
      <c r="P7" s="8">
        <f t="shared" ref="P7:P70" si="5">IF(O7&gt;=10,5,1)</f>
        <v>5</v>
      </c>
      <c r="Q7" s="31">
        <f t="shared" ref="Q7:Q70" si="6">F7+H7+J7+L7+N7+P7</f>
        <v>445</v>
      </c>
      <c r="R7" s="31">
        <f t="shared" ref="R7:R70" si="7">F7+H7+J7+L7</f>
        <v>430</v>
      </c>
    </row>
    <row r="8" spans="1:18" x14ac:dyDescent="0.25">
      <c r="A8" s="2">
        <v>3</v>
      </c>
      <c r="B8" s="3" t="s">
        <v>2</v>
      </c>
      <c r="C8" s="8">
        <v>194617</v>
      </c>
      <c r="D8" s="8">
        <v>870346</v>
      </c>
      <c r="E8" s="23">
        <v>0</v>
      </c>
      <c r="F8" s="24">
        <f t="shared" ref="F8:F71" si="8">IF(E8=3, 250, IF(E8=2, 200, IF(E8=1, 150, 100)))</f>
        <v>100</v>
      </c>
      <c r="G8" s="25">
        <f t="shared" si="0"/>
        <v>22.360877168390502</v>
      </c>
      <c r="H8" s="24">
        <f t="shared" si="1"/>
        <v>50</v>
      </c>
      <c r="I8" s="8">
        <v>53514</v>
      </c>
      <c r="J8" s="24">
        <f t="shared" si="2"/>
        <v>200</v>
      </c>
      <c r="K8" s="9">
        <v>54.3</v>
      </c>
      <c r="L8" s="24">
        <f t="shared" si="3"/>
        <v>80</v>
      </c>
      <c r="M8" s="5">
        <v>14.4</v>
      </c>
      <c r="N8" s="8">
        <f t="shared" si="4"/>
        <v>10</v>
      </c>
      <c r="O8" s="5">
        <v>12.5</v>
      </c>
      <c r="P8" s="8">
        <f t="shared" si="5"/>
        <v>5</v>
      </c>
      <c r="Q8" s="31">
        <f t="shared" si="6"/>
        <v>445</v>
      </c>
      <c r="R8" s="31">
        <f t="shared" si="7"/>
        <v>430</v>
      </c>
    </row>
    <row r="9" spans="1:18" x14ac:dyDescent="0.25">
      <c r="A9" s="2">
        <v>4</v>
      </c>
      <c r="B9" s="3" t="s">
        <v>3</v>
      </c>
      <c r="C9" s="8">
        <v>204218</v>
      </c>
      <c r="D9" s="8">
        <v>273996</v>
      </c>
      <c r="E9" s="23">
        <v>0</v>
      </c>
      <c r="F9" s="24">
        <f t="shared" si="8"/>
        <v>100</v>
      </c>
      <c r="G9" s="25">
        <f t="shared" si="0"/>
        <v>74.533204864304594</v>
      </c>
      <c r="H9" s="24">
        <f t="shared" si="1"/>
        <v>120</v>
      </c>
      <c r="I9" s="8">
        <v>34414</v>
      </c>
      <c r="J9" s="24">
        <f t="shared" si="2"/>
        <v>150</v>
      </c>
      <c r="K9" s="9">
        <v>25.62</v>
      </c>
      <c r="L9" s="24">
        <f t="shared" si="3"/>
        <v>40</v>
      </c>
      <c r="M9" s="5">
        <v>14.6</v>
      </c>
      <c r="N9" s="8">
        <f t="shared" si="4"/>
        <v>10</v>
      </c>
      <c r="O9" s="5">
        <v>9.8000000000000007</v>
      </c>
      <c r="P9" s="8">
        <f t="shared" si="5"/>
        <v>1</v>
      </c>
      <c r="Q9" s="31">
        <f t="shared" si="6"/>
        <v>421</v>
      </c>
      <c r="R9" s="31">
        <f t="shared" si="7"/>
        <v>410</v>
      </c>
    </row>
    <row r="10" spans="1:18" x14ac:dyDescent="0.25">
      <c r="A10" s="2">
        <v>5</v>
      </c>
      <c r="B10" s="3" t="s">
        <v>4</v>
      </c>
      <c r="C10" s="8">
        <v>144618</v>
      </c>
      <c r="D10" s="8">
        <v>284586</v>
      </c>
      <c r="E10" s="23">
        <v>0</v>
      </c>
      <c r="F10" s="24">
        <f t="shared" si="8"/>
        <v>100</v>
      </c>
      <c r="G10" s="25">
        <f t="shared" si="0"/>
        <v>50.816976239168476</v>
      </c>
      <c r="H10" s="24">
        <f t="shared" si="1"/>
        <v>50</v>
      </c>
      <c r="I10" s="8">
        <v>26845</v>
      </c>
      <c r="J10" s="24">
        <f t="shared" si="2"/>
        <v>100</v>
      </c>
      <c r="K10" s="9">
        <v>41.2</v>
      </c>
      <c r="L10" s="24">
        <f t="shared" si="3"/>
        <v>80</v>
      </c>
      <c r="M10" s="5">
        <v>12.9</v>
      </c>
      <c r="N10" s="8">
        <f t="shared" si="4"/>
        <v>5</v>
      </c>
      <c r="O10" s="5">
        <v>6.8</v>
      </c>
      <c r="P10" s="8">
        <f t="shared" si="5"/>
        <v>1</v>
      </c>
      <c r="Q10" s="31">
        <f t="shared" si="6"/>
        <v>336</v>
      </c>
      <c r="R10" s="31">
        <f t="shared" si="7"/>
        <v>330</v>
      </c>
    </row>
    <row r="11" spans="1:18" x14ac:dyDescent="0.25">
      <c r="A11" s="2">
        <v>6</v>
      </c>
      <c r="B11" s="3" t="s">
        <v>5</v>
      </c>
      <c r="C11" s="8">
        <v>174193</v>
      </c>
      <c r="D11" s="8">
        <v>206466</v>
      </c>
      <c r="E11" s="24">
        <v>1</v>
      </c>
      <c r="F11" s="24">
        <f t="shared" si="8"/>
        <v>150</v>
      </c>
      <c r="G11" s="25">
        <f t="shared" si="0"/>
        <v>84.368854920422734</v>
      </c>
      <c r="H11" s="24">
        <f t="shared" si="1"/>
        <v>150</v>
      </c>
      <c r="I11" s="8">
        <v>21196</v>
      </c>
      <c r="J11" s="24">
        <f t="shared" si="2"/>
        <v>100</v>
      </c>
      <c r="K11" s="9">
        <v>35.86</v>
      </c>
      <c r="L11" s="24">
        <f t="shared" si="3"/>
        <v>50</v>
      </c>
      <c r="M11" s="5">
        <v>13.7</v>
      </c>
      <c r="N11" s="8">
        <f t="shared" si="4"/>
        <v>5</v>
      </c>
      <c r="O11" s="5">
        <v>11.5</v>
      </c>
      <c r="P11" s="8">
        <f t="shared" si="5"/>
        <v>5</v>
      </c>
      <c r="Q11" s="31">
        <f t="shared" si="6"/>
        <v>460</v>
      </c>
      <c r="R11" s="31">
        <f t="shared" si="7"/>
        <v>450</v>
      </c>
    </row>
    <row r="12" spans="1:18" x14ac:dyDescent="0.25">
      <c r="A12" s="2">
        <v>7</v>
      </c>
      <c r="B12" s="3" t="s">
        <v>6</v>
      </c>
      <c r="C12" s="8">
        <v>168714</v>
      </c>
      <c r="D12" s="8">
        <v>226913</v>
      </c>
      <c r="E12" s="23">
        <v>0</v>
      </c>
      <c r="F12" s="24">
        <f t="shared" si="8"/>
        <v>100</v>
      </c>
      <c r="G12" s="25">
        <f t="shared" si="0"/>
        <v>74.351844098839649</v>
      </c>
      <c r="H12" s="24">
        <f t="shared" si="1"/>
        <v>120</v>
      </c>
      <c r="I12" s="8">
        <v>31539</v>
      </c>
      <c r="J12" s="24">
        <f t="shared" si="2"/>
        <v>150</v>
      </c>
      <c r="K12" s="9">
        <v>38.15</v>
      </c>
      <c r="L12" s="24">
        <f t="shared" si="3"/>
        <v>50</v>
      </c>
      <c r="M12" s="5">
        <v>16.399999999999999</v>
      </c>
      <c r="N12" s="8">
        <f t="shared" si="4"/>
        <v>10</v>
      </c>
      <c r="O12" s="5">
        <v>9.5</v>
      </c>
      <c r="P12" s="8">
        <f t="shared" si="5"/>
        <v>1</v>
      </c>
      <c r="Q12" s="31">
        <f t="shared" si="6"/>
        <v>431</v>
      </c>
      <c r="R12" s="31">
        <f t="shared" si="7"/>
        <v>420</v>
      </c>
    </row>
    <row r="13" spans="1:18" x14ac:dyDescent="0.25">
      <c r="A13" s="2">
        <v>8</v>
      </c>
      <c r="B13" s="3" t="s">
        <v>7</v>
      </c>
      <c r="C13" s="8">
        <v>207313</v>
      </c>
      <c r="D13" s="8">
        <v>346610</v>
      </c>
      <c r="E13" s="23">
        <v>0</v>
      </c>
      <c r="F13" s="24">
        <f t="shared" si="8"/>
        <v>100</v>
      </c>
      <c r="G13" s="25">
        <f t="shared" si="0"/>
        <v>59.811603819855165</v>
      </c>
      <c r="H13" s="24">
        <f t="shared" si="1"/>
        <v>50</v>
      </c>
      <c r="I13" s="8">
        <v>28405</v>
      </c>
      <c r="J13" s="24">
        <f t="shared" si="2"/>
        <v>100</v>
      </c>
      <c r="K13" s="9">
        <v>29.95</v>
      </c>
      <c r="L13" s="24">
        <f t="shared" si="3"/>
        <v>40</v>
      </c>
      <c r="M13" s="5">
        <v>15.4</v>
      </c>
      <c r="N13" s="8">
        <f t="shared" si="4"/>
        <v>10</v>
      </c>
      <c r="O13" s="5">
        <v>10.7</v>
      </c>
      <c r="P13" s="8">
        <f t="shared" si="5"/>
        <v>5</v>
      </c>
      <c r="Q13" s="31">
        <f t="shared" si="6"/>
        <v>305</v>
      </c>
      <c r="R13" s="31">
        <f t="shared" si="7"/>
        <v>290</v>
      </c>
    </row>
    <row r="14" spans="1:18" x14ac:dyDescent="0.25">
      <c r="A14" s="2">
        <v>9</v>
      </c>
      <c r="B14" s="3" t="s">
        <v>8</v>
      </c>
      <c r="C14" s="8">
        <v>205226</v>
      </c>
      <c r="D14" s="8">
        <v>254451</v>
      </c>
      <c r="E14" s="23">
        <v>0</v>
      </c>
      <c r="F14" s="24">
        <f t="shared" si="8"/>
        <v>100</v>
      </c>
      <c r="G14" s="25">
        <f t="shared" si="0"/>
        <v>80.65442855402415</v>
      </c>
      <c r="H14" s="24">
        <f t="shared" si="1"/>
        <v>150</v>
      </c>
      <c r="I14" s="8">
        <v>28921</v>
      </c>
      <c r="J14" s="24">
        <f t="shared" si="2"/>
        <v>100</v>
      </c>
      <c r="K14" s="9">
        <v>39.799999999999997</v>
      </c>
      <c r="L14" s="24">
        <f t="shared" si="3"/>
        <v>50</v>
      </c>
      <c r="M14" s="5">
        <v>14.4</v>
      </c>
      <c r="N14" s="8">
        <f t="shared" si="4"/>
        <v>10</v>
      </c>
      <c r="O14" s="5">
        <v>11.2</v>
      </c>
      <c r="P14" s="8">
        <f t="shared" si="5"/>
        <v>5</v>
      </c>
      <c r="Q14" s="31">
        <f t="shared" si="6"/>
        <v>415</v>
      </c>
      <c r="R14" s="31">
        <f t="shared" si="7"/>
        <v>400</v>
      </c>
    </row>
    <row r="15" spans="1:18" x14ac:dyDescent="0.25">
      <c r="A15" s="2">
        <v>10</v>
      </c>
      <c r="B15" s="3" t="s">
        <v>9</v>
      </c>
      <c r="C15" s="8">
        <v>202700</v>
      </c>
      <c r="D15" s="8">
        <v>225499</v>
      </c>
      <c r="E15" s="23">
        <v>0</v>
      </c>
      <c r="F15" s="24">
        <f t="shared" si="8"/>
        <v>100</v>
      </c>
      <c r="G15" s="25">
        <f t="shared" si="0"/>
        <v>89.889533878199018</v>
      </c>
      <c r="H15" s="24">
        <f t="shared" si="1"/>
        <v>150</v>
      </c>
      <c r="I15" s="8">
        <v>23848</v>
      </c>
      <c r="J15" s="24">
        <f t="shared" si="2"/>
        <v>100</v>
      </c>
      <c r="K15" s="9">
        <v>23.75</v>
      </c>
      <c r="L15" s="24">
        <f t="shared" si="3"/>
        <v>40</v>
      </c>
      <c r="M15" s="5">
        <v>16</v>
      </c>
      <c r="N15" s="8">
        <f t="shared" si="4"/>
        <v>10</v>
      </c>
      <c r="O15" s="5">
        <v>11.1</v>
      </c>
      <c r="P15" s="8">
        <f t="shared" si="5"/>
        <v>5</v>
      </c>
      <c r="Q15" s="31">
        <f t="shared" si="6"/>
        <v>405</v>
      </c>
      <c r="R15" s="31">
        <f t="shared" si="7"/>
        <v>390</v>
      </c>
    </row>
    <row r="16" spans="1:18" x14ac:dyDescent="0.25">
      <c r="A16" s="2">
        <v>11</v>
      </c>
      <c r="B16" s="3" t="s">
        <v>10</v>
      </c>
      <c r="C16" s="8">
        <v>172436</v>
      </c>
      <c r="D16" s="8">
        <v>223184</v>
      </c>
      <c r="E16" s="23">
        <v>0</v>
      </c>
      <c r="F16" s="24">
        <f t="shared" si="8"/>
        <v>100</v>
      </c>
      <c r="G16" s="25">
        <f t="shared" si="0"/>
        <v>77.261810882500541</v>
      </c>
      <c r="H16" s="24">
        <f t="shared" si="1"/>
        <v>120</v>
      </c>
      <c r="I16" s="8">
        <v>21669</v>
      </c>
      <c r="J16" s="24">
        <f t="shared" si="2"/>
        <v>100</v>
      </c>
      <c r="K16" s="9">
        <v>28.37</v>
      </c>
      <c r="L16" s="24">
        <f t="shared" si="3"/>
        <v>40</v>
      </c>
      <c r="M16" s="5">
        <v>16.600000000000001</v>
      </c>
      <c r="N16" s="8">
        <f t="shared" si="4"/>
        <v>10</v>
      </c>
      <c r="O16" s="5">
        <v>10.9</v>
      </c>
      <c r="P16" s="8">
        <f t="shared" si="5"/>
        <v>5</v>
      </c>
      <c r="Q16" s="31">
        <f t="shared" si="6"/>
        <v>375</v>
      </c>
      <c r="R16" s="31">
        <f t="shared" si="7"/>
        <v>360</v>
      </c>
    </row>
    <row r="17" spans="1:18" x14ac:dyDescent="0.25">
      <c r="A17" s="2">
        <v>12</v>
      </c>
      <c r="B17" s="3" t="s">
        <v>11</v>
      </c>
      <c r="C17" s="8">
        <v>125119</v>
      </c>
      <c r="D17" s="8">
        <v>137647</v>
      </c>
      <c r="E17" s="23">
        <v>0</v>
      </c>
      <c r="F17" s="24">
        <f t="shared" si="8"/>
        <v>100</v>
      </c>
      <c r="G17" s="25">
        <f t="shared" si="0"/>
        <v>90.898457648913521</v>
      </c>
      <c r="H17" s="24">
        <f t="shared" si="1"/>
        <v>150</v>
      </c>
      <c r="I17" s="8">
        <v>13034</v>
      </c>
      <c r="J17" s="24">
        <f t="shared" si="2"/>
        <v>100</v>
      </c>
      <c r="K17" s="9">
        <v>18.53</v>
      </c>
      <c r="L17" s="24">
        <f t="shared" si="3"/>
        <v>20</v>
      </c>
      <c r="M17" s="5">
        <v>17.5</v>
      </c>
      <c r="N17" s="8">
        <f t="shared" si="4"/>
        <v>10</v>
      </c>
      <c r="O17" s="5">
        <v>10.5</v>
      </c>
      <c r="P17" s="8">
        <f t="shared" si="5"/>
        <v>5</v>
      </c>
      <c r="Q17" s="31">
        <f t="shared" si="6"/>
        <v>385</v>
      </c>
      <c r="R17" s="31">
        <f t="shared" si="7"/>
        <v>370</v>
      </c>
    </row>
    <row r="18" spans="1:18" x14ac:dyDescent="0.25">
      <c r="A18" s="2">
        <v>13</v>
      </c>
      <c r="B18" s="3" t="s">
        <v>12</v>
      </c>
      <c r="C18" s="8">
        <v>157940</v>
      </c>
      <c r="D18" s="8">
        <v>261082</v>
      </c>
      <c r="E18" s="23">
        <v>0</v>
      </c>
      <c r="F18" s="24">
        <f t="shared" si="8"/>
        <v>100</v>
      </c>
      <c r="G18" s="25">
        <f t="shared" si="0"/>
        <v>60.494404056962949</v>
      </c>
      <c r="H18" s="24">
        <f t="shared" si="1"/>
        <v>100</v>
      </c>
      <c r="I18" s="8">
        <v>25920</v>
      </c>
      <c r="J18" s="24">
        <f t="shared" si="2"/>
        <v>100</v>
      </c>
      <c r="K18" s="9">
        <v>26.94</v>
      </c>
      <c r="L18" s="24">
        <f t="shared" si="3"/>
        <v>40</v>
      </c>
      <c r="M18" s="5">
        <v>14.3</v>
      </c>
      <c r="N18" s="8">
        <f t="shared" si="4"/>
        <v>10</v>
      </c>
      <c r="O18" s="5">
        <v>11</v>
      </c>
      <c r="P18" s="8">
        <f t="shared" si="5"/>
        <v>5</v>
      </c>
      <c r="Q18" s="31">
        <f t="shared" si="6"/>
        <v>355</v>
      </c>
      <c r="R18" s="31">
        <f t="shared" si="7"/>
        <v>340</v>
      </c>
    </row>
    <row r="19" spans="1:18" x14ac:dyDescent="0.25">
      <c r="A19" s="2">
        <v>14</v>
      </c>
      <c r="B19" s="3" t="s">
        <v>13</v>
      </c>
      <c r="C19" s="8">
        <v>185450</v>
      </c>
      <c r="D19" s="8">
        <v>486144</v>
      </c>
      <c r="E19" s="23">
        <v>0</v>
      </c>
      <c r="F19" s="24">
        <f t="shared" si="8"/>
        <v>100</v>
      </c>
      <c r="G19" s="25">
        <f t="shared" si="0"/>
        <v>38.14713335966298</v>
      </c>
      <c r="H19" s="24">
        <f t="shared" si="1"/>
        <v>50</v>
      </c>
      <c r="I19" s="8">
        <v>20619</v>
      </c>
      <c r="J19" s="24">
        <f t="shared" si="2"/>
        <v>100</v>
      </c>
      <c r="K19" s="9">
        <v>18.760000000000002</v>
      </c>
      <c r="L19" s="24">
        <f t="shared" si="3"/>
        <v>20</v>
      </c>
      <c r="M19" s="5">
        <v>14.2</v>
      </c>
      <c r="N19" s="8">
        <f t="shared" si="4"/>
        <v>10</v>
      </c>
      <c r="O19" s="5">
        <v>11.3</v>
      </c>
      <c r="P19" s="8">
        <f t="shared" si="5"/>
        <v>5</v>
      </c>
      <c r="Q19" s="31">
        <f t="shared" si="6"/>
        <v>285</v>
      </c>
      <c r="R19" s="31">
        <f t="shared" si="7"/>
        <v>270</v>
      </c>
    </row>
    <row r="20" spans="1:18" x14ac:dyDescent="0.25">
      <c r="A20" s="2">
        <v>15</v>
      </c>
      <c r="B20" s="3" t="s">
        <v>14</v>
      </c>
      <c r="C20" s="8">
        <v>213858</v>
      </c>
      <c r="D20" s="8">
        <v>313952</v>
      </c>
      <c r="E20" s="24">
        <v>1</v>
      </c>
      <c r="F20" s="24">
        <f t="shared" si="8"/>
        <v>150</v>
      </c>
      <c r="G20" s="25">
        <f t="shared" si="0"/>
        <v>68.118056263377852</v>
      </c>
      <c r="H20" s="24">
        <f t="shared" si="1"/>
        <v>100</v>
      </c>
      <c r="I20" s="8">
        <v>33204</v>
      </c>
      <c r="J20" s="24">
        <f t="shared" si="2"/>
        <v>150</v>
      </c>
      <c r="K20" s="9">
        <v>32.619999999999997</v>
      </c>
      <c r="L20" s="24">
        <f t="shared" si="3"/>
        <v>50</v>
      </c>
      <c r="M20" s="5">
        <v>16.8</v>
      </c>
      <c r="N20" s="8">
        <f t="shared" si="4"/>
        <v>10</v>
      </c>
      <c r="O20" s="5">
        <v>13.9</v>
      </c>
      <c r="P20" s="8">
        <f t="shared" si="5"/>
        <v>5</v>
      </c>
      <c r="Q20" s="31">
        <f t="shared" si="6"/>
        <v>465</v>
      </c>
      <c r="R20" s="31">
        <f t="shared" si="7"/>
        <v>450</v>
      </c>
    </row>
    <row r="21" spans="1:18" x14ac:dyDescent="0.25">
      <c r="A21" s="2">
        <v>16</v>
      </c>
      <c r="B21" s="3" t="s">
        <v>15</v>
      </c>
      <c r="C21" s="8">
        <v>166589</v>
      </c>
      <c r="D21" s="8">
        <v>361665</v>
      </c>
      <c r="E21" s="23">
        <v>0</v>
      </c>
      <c r="F21" s="24">
        <f t="shared" si="8"/>
        <v>100</v>
      </c>
      <c r="G21" s="25">
        <f t="shared" si="0"/>
        <v>46.061686920216225</v>
      </c>
      <c r="H21" s="24">
        <f t="shared" si="1"/>
        <v>50</v>
      </c>
      <c r="I21" s="8">
        <v>20189</v>
      </c>
      <c r="J21" s="24">
        <f t="shared" si="2"/>
        <v>100</v>
      </c>
      <c r="K21" s="9">
        <v>37.61</v>
      </c>
      <c r="L21" s="24">
        <f t="shared" si="3"/>
        <v>50</v>
      </c>
      <c r="M21" s="5">
        <v>15.1</v>
      </c>
      <c r="N21" s="8">
        <f t="shared" si="4"/>
        <v>10</v>
      </c>
      <c r="O21" s="5">
        <v>11.9</v>
      </c>
      <c r="P21" s="8">
        <f t="shared" si="5"/>
        <v>5</v>
      </c>
      <c r="Q21" s="31">
        <f t="shared" si="6"/>
        <v>315</v>
      </c>
      <c r="R21" s="31">
        <f t="shared" si="7"/>
        <v>300</v>
      </c>
    </row>
    <row r="22" spans="1:18" x14ac:dyDescent="0.25">
      <c r="A22" s="2">
        <v>17</v>
      </c>
      <c r="B22" s="3" t="s">
        <v>16</v>
      </c>
      <c r="C22" s="8">
        <v>146217</v>
      </c>
      <c r="D22" s="8">
        <v>389387</v>
      </c>
      <c r="E22" s="23">
        <v>0</v>
      </c>
      <c r="F22" s="24">
        <f t="shared" si="8"/>
        <v>100</v>
      </c>
      <c r="G22" s="25">
        <f t="shared" si="0"/>
        <v>37.55056023955602</v>
      </c>
      <c r="H22" s="24">
        <f t="shared" si="1"/>
        <v>50</v>
      </c>
      <c r="I22" s="8">
        <v>19489</v>
      </c>
      <c r="J22" s="24">
        <f t="shared" si="2"/>
        <v>100</v>
      </c>
      <c r="K22" s="9">
        <v>27.09</v>
      </c>
      <c r="L22" s="24">
        <f t="shared" si="3"/>
        <v>40</v>
      </c>
      <c r="M22" s="5">
        <v>14.8</v>
      </c>
      <c r="N22" s="8">
        <f t="shared" si="4"/>
        <v>10</v>
      </c>
      <c r="O22" s="5">
        <v>13.5</v>
      </c>
      <c r="P22" s="8">
        <f t="shared" si="5"/>
        <v>5</v>
      </c>
      <c r="Q22" s="31">
        <f t="shared" si="6"/>
        <v>305</v>
      </c>
      <c r="R22" s="31">
        <f t="shared" si="7"/>
        <v>290</v>
      </c>
    </row>
    <row r="23" spans="1:18" x14ac:dyDescent="0.25">
      <c r="A23" s="2">
        <v>18</v>
      </c>
      <c r="B23" s="3" t="s">
        <v>17</v>
      </c>
      <c r="C23" s="8">
        <v>151877</v>
      </c>
      <c r="D23" s="8">
        <v>195026</v>
      </c>
      <c r="E23" s="24">
        <v>2</v>
      </c>
      <c r="F23" s="24">
        <f t="shared" si="8"/>
        <v>200</v>
      </c>
      <c r="G23" s="25">
        <f t="shared" si="0"/>
        <v>77.875257657953298</v>
      </c>
      <c r="H23" s="24">
        <f t="shared" si="1"/>
        <v>120</v>
      </c>
      <c r="I23" s="8">
        <v>22712</v>
      </c>
      <c r="J23" s="24">
        <f t="shared" si="2"/>
        <v>100</v>
      </c>
      <c r="K23" s="9">
        <v>41.12</v>
      </c>
      <c r="L23" s="24">
        <f t="shared" si="3"/>
        <v>80</v>
      </c>
      <c r="M23" s="5">
        <v>12.4</v>
      </c>
      <c r="N23" s="8">
        <f t="shared" si="4"/>
        <v>5</v>
      </c>
      <c r="O23" s="5">
        <v>15.3</v>
      </c>
      <c r="P23" s="8">
        <f t="shared" si="5"/>
        <v>5</v>
      </c>
      <c r="Q23" s="31">
        <f t="shared" si="6"/>
        <v>510</v>
      </c>
      <c r="R23" s="31">
        <f t="shared" si="7"/>
        <v>500</v>
      </c>
    </row>
    <row r="24" spans="1:18" x14ac:dyDescent="0.25">
      <c r="A24" s="2">
        <v>19</v>
      </c>
      <c r="B24" s="3" t="s">
        <v>18</v>
      </c>
      <c r="C24" s="8">
        <v>95647</v>
      </c>
      <c r="D24" s="8">
        <v>225343</v>
      </c>
      <c r="E24" s="24">
        <v>1</v>
      </c>
      <c r="F24" s="24">
        <f t="shared" si="8"/>
        <v>150</v>
      </c>
      <c r="G24" s="25">
        <f t="shared" si="0"/>
        <v>42.445072622624174</v>
      </c>
      <c r="H24" s="24">
        <f t="shared" si="1"/>
        <v>50</v>
      </c>
      <c r="I24" s="8">
        <v>8650</v>
      </c>
      <c r="J24" s="24">
        <f t="shared" si="2"/>
        <v>50</v>
      </c>
      <c r="K24" s="9">
        <v>132.68</v>
      </c>
      <c r="L24" s="24">
        <f t="shared" si="3"/>
        <v>80</v>
      </c>
      <c r="M24" s="5">
        <v>13.5</v>
      </c>
      <c r="N24" s="8">
        <f t="shared" si="4"/>
        <v>5</v>
      </c>
      <c r="O24" s="5">
        <v>12.2</v>
      </c>
      <c r="P24" s="8">
        <f t="shared" si="5"/>
        <v>5</v>
      </c>
      <c r="Q24" s="31">
        <f t="shared" si="6"/>
        <v>340</v>
      </c>
      <c r="R24" s="31">
        <f t="shared" si="7"/>
        <v>330</v>
      </c>
    </row>
    <row r="25" spans="1:18" x14ac:dyDescent="0.25">
      <c r="A25" s="2">
        <v>20</v>
      </c>
      <c r="B25" s="3" t="s">
        <v>19</v>
      </c>
      <c r="C25" s="8">
        <v>123012</v>
      </c>
      <c r="D25" s="8">
        <v>130820</v>
      </c>
      <c r="E25" s="24">
        <v>2</v>
      </c>
      <c r="F25" s="24">
        <f t="shared" si="8"/>
        <v>200</v>
      </c>
      <c r="G25" s="25">
        <f t="shared" si="0"/>
        <v>94.031493655404375</v>
      </c>
      <c r="H25" s="24">
        <f t="shared" si="1"/>
        <v>150</v>
      </c>
      <c r="I25" s="8">
        <v>13685</v>
      </c>
      <c r="J25" s="24">
        <f t="shared" si="2"/>
        <v>100</v>
      </c>
      <c r="K25" s="9">
        <v>74.790000000000006</v>
      </c>
      <c r="L25" s="24">
        <f t="shared" si="3"/>
        <v>80</v>
      </c>
      <c r="M25" s="5">
        <v>12.3</v>
      </c>
      <c r="N25" s="8">
        <f t="shared" si="4"/>
        <v>5</v>
      </c>
      <c r="O25" s="5">
        <v>13.9</v>
      </c>
      <c r="P25" s="8">
        <f t="shared" si="5"/>
        <v>5</v>
      </c>
      <c r="Q25" s="31">
        <f t="shared" si="6"/>
        <v>540</v>
      </c>
      <c r="R25" s="31">
        <f t="shared" si="7"/>
        <v>530</v>
      </c>
    </row>
    <row r="26" spans="1:18" x14ac:dyDescent="0.25">
      <c r="A26" s="2">
        <v>21</v>
      </c>
      <c r="B26" s="3" t="s">
        <v>20</v>
      </c>
      <c r="C26" s="8">
        <v>181319</v>
      </c>
      <c r="D26" s="8">
        <v>213493</v>
      </c>
      <c r="E26" s="23">
        <v>0</v>
      </c>
      <c r="F26" s="24">
        <f t="shared" si="8"/>
        <v>100</v>
      </c>
      <c r="G26" s="25">
        <f t="shared" si="0"/>
        <v>84.929716665183392</v>
      </c>
      <c r="H26" s="24">
        <f t="shared" si="1"/>
        <v>150</v>
      </c>
      <c r="I26" s="8">
        <v>23758</v>
      </c>
      <c r="J26" s="24">
        <f t="shared" si="2"/>
        <v>100</v>
      </c>
      <c r="K26" s="9">
        <v>35.69</v>
      </c>
      <c r="L26" s="24">
        <f t="shared" si="3"/>
        <v>50</v>
      </c>
      <c r="M26" s="5">
        <v>13.7</v>
      </c>
      <c r="N26" s="8">
        <f t="shared" si="4"/>
        <v>5</v>
      </c>
      <c r="O26" s="5">
        <v>15.4</v>
      </c>
      <c r="P26" s="8">
        <f t="shared" si="5"/>
        <v>5</v>
      </c>
      <c r="Q26" s="31">
        <f t="shared" si="6"/>
        <v>410</v>
      </c>
      <c r="R26" s="31">
        <f t="shared" si="7"/>
        <v>400</v>
      </c>
    </row>
    <row r="27" spans="1:18" x14ac:dyDescent="0.25">
      <c r="A27" s="2">
        <v>22</v>
      </c>
      <c r="B27" s="3" t="s">
        <v>21</v>
      </c>
      <c r="C27" s="8">
        <v>130476</v>
      </c>
      <c r="D27" s="8">
        <v>175752</v>
      </c>
      <c r="E27" s="23">
        <v>0</v>
      </c>
      <c r="F27" s="24">
        <f t="shared" si="8"/>
        <v>100</v>
      </c>
      <c r="G27" s="25">
        <f t="shared" si="0"/>
        <v>74.238699986344386</v>
      </c>
      <c r="H27" s="24">
        <f t="shared" si="1"/>
        <v>120</v>
      </c>
      <c r="I27" s="8">
        <v>18035</v>
      </c>
      <c r="J27" s="24">
        <f t="shared" si="2"/>
        <v>100</v>
      </c>
      <c r="K27" s="9">
        <v>26.49</v>
      </c>
      <c r="L27" s="24">
        <f t="shared" si="3"/>
        <v>40</v>
      </c>
      <c r="M27" s="5">
        <v>15.8</v>
      </c>
      <c r="N27" s="8">
        <f t="shared" si="4"/>
        <v>10</v>
      </c>
      <c r="O27" s="5">
        <v>13.7</v>
      </c>
      <c r="P27" s="8">
        <f t="shared" si="5"/>
        <v>5</v>
      </c>
      <c r="Q27" s="31">
        <f t="shared" si="6"/>
        <v>375</v>
      </c>
      <c r="R27" s="31">
        <f t="shared" si="7"/>
        <v>360</v>
      </c>
    </row>
    <row r="28" spans="1:18" x14ac:dyDescent="0.25">
      <c r="A28" s="2">
        <v>23</v>
      </c>
      <c r="B28" s="3" t="s">
        <v>22</v>
      </c>
      <c r="C28" s="8">
        <v>250157</v>
      </c>
      <c r="D28" s="8">
        <v>328578</v>
      </c>
      <c r="E28" s="23">
        <v>0</v>
      </c>
      <c r="F28" s="24">
        <f t="shared" si="8"/>
        <v>100</v>
      </c>
      <c r="G28" s="25">
        <f t="shared" si="0"/>
        <v>76.133216466105452</v>
      </c>
      <c r="H28" s="24">
        <f t="shared" si="1"/>
        <v>120</v>
      </c>
      <c r="I28" s="8">
        <v>40134</v>
      </c>
      <c r="J28" s="24">
        <f t="shared" si="2"/>
        <v>150</v>
      </c>
      <c r="K28" s="9">
        <v>29.88</v>
      </c>
      <c r="L28" s="24">
        <f t="shared" si="3"/>
        <v>40</v>
      </c>
      <c r="M28" s="5">
        <v>14.8</v>
      </c>
      <c r="N28" s="8">
        <f t="shared" si="4"/>
        <v>10</v>
      </c>
      <c r="O28" s="5">
        <v>10</v>
      </c>
      <c r="P28" s="8">
        <f t="shared" si="5"/>
        <v>5</v>
      </c>
      <c r="Q28" s="31">
        <f t="shared" si="6"/>
        <v>425</v>
      </c>
      <c r="R28" s="31">
        <f t="shared" si="7"/>
        <v>410</v>
      </c>
    </row>
    <row r="29" spans="1:18" x14ac:dyDescent="0.25">
      <c r="A29" s="2">
        <v>24</v>
      </c>
      <c r="B29" s="3" t="s">
        <v>23</v>
      </c>
      <c r="C29" s="8">
        <v>134679</v>
      </c>
      <c r="D29" s="8">
        <v>205035</v>
      </c>
      <c r="E29" s="23">
        <v>0</v>
      </c>
      <c r="F29" s="24">
        <f t="shared" si="8"/>
        <v>100</v>
      </c>
      <c r="G29" s="25">
        <f t="shared" si="0"/>
        <v>65.685858511961371</v>
      </c>
      <c r="H29" s="24">
        <f t="shared" si="1"/>
        <v>100</v>
      </c>
      <c r="I29" s="8">
        <v>25612</v>
      </c>
      <c r="J29" s="24">
        <f t="shared" si="2"/>
        <v>100</v>
      </c>
      <c r="K29" s="9">
        <v>19.579999999999998</v>
      </c>
      <c r="L29" s="24">
        <f t="shared" si="3"/>
        <v>20</v>
      </c>
      <c r="M29" s="5">
        <v>13.6</v>
      </c>
      <c r="N29" s="8">
        <f t="shared" si="4"/>
        <v>5</v>
      </c>
      <c r="O29" s="5">
        <v>10.5</v>
      </c>
      <c r="P29" s="8">
        <f t="shared" si="5"/>
        <v>5</v>
      </c>
      <c r="Q29" s="31">
        <f t="shared" si="6"/>
        <v>330</v>
      </c>
      <c r="R29" s="31">
        <f t="shared" si="7"/>
        <v>320</v>
      </c>
    </row>
    <row r="30" spans="1:18" x14ac:dyDescent="0.25">
      <c r="A30" s="2">
        <v>25</v>
      </c>
      <c r="B30" s="3" t="s">
        <v>24</v>
      </c>
      <c r="C30" s="8">
        <v>177850</v>
      </c>
      <c r="D30" s="8">
        <v>185304</v>
      </c>
      <c r="E30" s="23">
        <v>0</v>
      </c>
      <c r="F30" s="24">
        <f t="shared" si="8"/>
        <v>100</v>
      </c>
      <c r="G30" s="25">
        <f t="shared" si="0"/>
        <v>95.977420886759063</v>
      </c>
      <c r="H30" s="24">
        <f t="shared" si="1"/>
        <v>150</v>
      </c>
      <c r="I30" s="8">
        <v>25693</v>
      </c>
      <c r="J30" s="24">
        <f t="shared" si="2"/>
        <v>100</v>
      </c>
      <c r="K30" s="9">
        <v>24.51</v>
      </c>
      <c r="L30" s="24">
        <f t="shared" si="3"/>
        <v>40</v>
      </c>
      <c r="M30" s="5">
        <v>17.3</v>
      </c>
      <c r="N30" s="8">
        <f t="shared" si="4"/>
        <v>10</v>
      </c>
      <c r="O30" s="5">
        <v>9.9</v>
      </c>
      <c r="P30" s="8">
        <f t="shared" si="5"/>
        <v>1</v>
      </c>
      <c r="Q30" s="31">
        <f t="shared" si="6"/>
        <v>401</v>
      </c>
      <c r="R30" s="31">
        <f t="shared" si="7"/>
        <v>390</v>
      </c>
    </row>
    <row r="31" spans="1:18" x14ac:dyDescent="0.25">
      <c r="A31" s="2">
        <v>26</v>
      </c>
      <c r="B31" s="3" t="s">
        <v>25</v>
      </c>
      <c r="C31" s="8">
        <v>163718</v>
      </c>
      <c r="D31" s="8">
        <v>271967</v>
      </c>
      <c r="E31" s="23">
        <v>0</v>
      </c>
      <c r="F31" s="24">
        <f t="shared" si="8"/>
        <v>100</v>
      </c>
      <c r="G31" s="25">
        <f t="shared" si="0"/>
        <v>60.197744579305578</v>
      </c>
      <c r="H31" s="24">
        <f t="shared" si="1"/>
        <v>100</v>
      </c>
      <c r="I31" s="8">
        <v>23641</v>
      </c>
      <c r="J31" s="24">
        <f t="shared" si="2"/>
        <v>100</v>
      </c>
      <c r="K31" s="9">
        <v>22.89</v>
      </c>
      <c r="L31" s="24">
        <f t="shared" si="3"/>
        <v>40</v>
      </c>
      <c r="M31" s="5">
        <v>15.5</v>
      </c>
      <c r="N31" s="8">
        <f t="shared" si="4"/>
        <v>10</v>
      </c>
      <c r="O31" s="5">
        <v>10.8</v>
      </c>
      <c r="P31" s="8">
        <f t="shared" si="5"/>
        <v>5</v>
      </c>
      <c r="Q31" s="31">
        <f t="shared" si="6"/>
        <v>355</v>
      </c>
      <c r="R31" s="31">
        <f t="shared" si="7"/>
        <v>340</v>
      </c>
    </row>
    <row r="32" spans="1:18" x14ac:dyDescent="0.25">
      <c r="A32" s="2">
        <v>27</v>
      </c>
      <c r="B32" s="3" t="s">
        <v>26</v>
      </c>
      <c r="C32" s="8">
        <v>162948</v>
      </c>
      <c r="D32" s="8">
        <v>170404</v>
      </c>
      <c r="E32" s="23">
        <v>0</v>
      </c>
      <c r="F32" s="24">
        <f t="shared" si="8"/>
        <v>100</v>
      </c>
      <c r="G32" s="25">
        <f t="shared" si="0"/>
        <v>95.624515856435295</v>
      </c>
      <c r="H32" s="24">
        <f t="shared" si="1"/>
        <v>150</v>
      </c>
      <c r="I32" s="8">
        <v>26453</v>
      </c>
      <c r="J32" s="24">
        <f t="shared" si="2"/>
        <v>100</v>
      </c>
      <c r="K32" s="9">
        <v>26.42</v>
      </c>
      <c r="L32" s="24">
        <f t="shared" si="3"/>
        <v>40</v>
      </c>
      <c r="M32" s="5">
        <v>16.600000000000001</v>
      </c>
      <c r="N32" s="8">
        <f t="shared" si="4"/>
        <v>10</v>
      </c>
      <c r="O32" s="5">
        <v>11.3</v>
      </c>
      <c r="P32" s="8">
        <f t="shared" si="5"/>
        <v>5</v>
      </c>
      <c r="Q32" s="31">
        <f t="shared" si="6"/>
        <v>405</v>
      </c>
      <c r="R32" s="31">
        <f t="shared" si="7"/>
        <v>390</v>
      </c>
    </row>
    <row r="33" spans="1:18" x14ac:dyDescent="0.25">
      <c r="A33" s="2">
        <v>28</v>
      </c>
      <c r="B33" s="3" t="s">
        <v>27</v>
      </c>
      <c r="C33" s="8">
        <v>290217</v>
      </c>
      <c r="D33" s="8">
        <v>380571</v>
      </c>
      <c r="E33" s="23">
        <v>0</v>
      </c>
      <c r="F33" s="24">
        <f t="shared" si="8"/>
        <v>100</v>
      </c>
      <c r="G33" s="25">
        <f t="shared" si="0"/>
        <v>76.258306597192117</v>
      </c>
      <c r="H33" s="24">
        <f t="shared" si="1"/>
        <v>120</v>
      </c>
      <c r="I33" s="8">
        <v>35415</v>
      </c>
      <c r="J33" s="24">
        <f t="shared" si="2"/>
        <v>150</v>
      </c>
      <c r="K33" s="9">
        <v>28.6</v>
      </c>
      <c r="L33" s="24">
        <f t="shared" si="3"/>
        <v>40</v>
      </c>
      <c r="M33" s="5">
        <v>15.1</v>
      </c>
      <c r="N33" s="8">
        <f t="shared" si="4"/>
        <v>10</v>
      </c>
      <c r="O33" s="5">
        <v>8.1999999999999993</v>
      </c>
      <c r="P33" s="8">
        <f t="shared" si="5"/>
        <v>1</v>
      </c>
      <c r="Q33" s="31">
        <f t="shared" si="6"/>
        <v>421</v>
      </c>
      <c r="R33" s="31">
        <f t="shared" si="7"/>
        <v>410</v>
      </c>
    </row>
    <row r="34" spans="1:18" x14ac:dyDescent="0.25">
      <c r="A34" s="2">
        <v>29</v>
      </c>
      <c r="B34" s="3" t="s">
        <v>28</v>
      </c>
      <c r="C34" s="8">
        <v>197936</v>
      </c>
      <c r="D34" s="8">
        <v>265316</v>
      </c>
      <c r="E34" s="23">
        <v>0</v>
      </c>
      <c r="F34" s="24">
        <f t="shared" si="8"/>
        <v>100</v>
      </c>
      <c r="G34" s="25">
        <f t="shared" si="0"/>
        <v>74.603868594430793</v>
      </c>
      <c r="H34" s="24">
        <f t="shared" si="1"/>
        <v>120</v>
      </c>
      <c r="I34" s="8">
        <v>31917</v>
      </c>
      <c r="J34" s="24">
        <f t="shared" si="2"/>
        <v>150</v>
      </c>
      <c r="K34" s="9">
        <v>23.98</v>
      </c>
      <c r="L34" s="24">
        <f t="shared" si="3"/>
        <v>40</v>
      </c>
      <c r="M34" s="5">
        <v>17</v>
      </c>
      <c r="N34" s="8">
        <f t="shared" si="4"/>
        <v>10</v>
      </c>
      <c r="O34" s="5">
        <v>8.8000000000000007</v>
      </c>
      <c r="P34" s="8">
        <f t="shared" si="5"/>
        <v>1</v>
      </c>
      <c r="Q34" s="31">
        <f t="shared" si="6"/>
        <v>421</v>
      </c>
      <c r="R34" s="31">
        <f t="shared" si="7"/>
        <v>410</v>
      </c>
    </row>
    <row r="35" spans="1:18" x14ac:dyDescent="0.25">
      <c r="A35" s="2">
        <v>30</v>
      </c>
      <c r="B35" s="3" t="s">
        <v>29</v>
      </c>
      <c r="C35" s="8">
        <v>165156</v>
      </c>
      <c r="D35" s="8">
        <v>276877</v>
      </c>
      <c r="E35" s="23">
        <v>0</v>
      </c>
      <c r="F35" s="24">
        <f t="shared" si="8"/>
        <v>100</v>
      </c>
      <c r="G35" s="25">
        <f t="shared" si="0"/>
        <v>59.649591695951628</v>
      </c>
      <c r="H35" s="24">
        <f t="shared" si="1"/>
        <v>50</v>
      </c>
      <c r="I35" s="8">
        <v>22524</v>
      </c>
      <c r="J35" s="24">
        <f t="shared" si="2"/>
        <v>100</v>
      </c>
      <c r="K35" s="9">
        <v>20.6</v>
      </c>
      <c r="L35" s="24">
        <f t="shared" si="3"/>
        <v>40</v>
      </c>
      <c r="M35" s="5">
        <v>17.7</v>
      </c>
      <c r="N35" s="8">
        <f t="shared" si="4"/>
        <v>10</v>
      </c>
      <c r="O35" s="5">
        <v>10.6</v>
      </c>
      <c r="P35" s="8">
        <f t="shared" si="5"/>
        <v>5</v>
      </c>
      <c r="Q35" s="31">
        <f t="shared" si="6"/>
        <v>305</v>
      </c>
      <c r="R35" s="31">
        <f t="shared" si="7"/>
        <v>290</v>
      </c>
    </row>
    <row r="36" spans="1:18" x14ac:dyDescent="0.25">
      <c r="A36" s="2">
        <v>31</v>
      </c>
      <c r="B36" s="3" t="s">
        <v>30</v>
      </c>
      <c r="C36" s="8">
        <v>198793</v>
      </c>
      <c r="D36" s="8">
        <v>234748</v>
      </c>
      <c r="E36" s="23">
        <v>0</v>
      </c>
      <c r="F36" s="24">
        <f t="shared" si="8"/>
        <v>100</v>
      </c>
      <c r="G36" s="25">
        <f t="shared" si="0"/>
        <v>84.683575578918663</v>
      </c>
      <c r="H36" s="24">
        <f t="shared" si="1"/>
        <v>150</v>
      </c>
      <c r="I36" s="8">
        <v>24049</v>
      </c>
      <c r="J36" s="24">
        <f t="shared" si="2"/>
        <v>100</v>
      </c>
      <c r="K36" s="9">
        <v>47.6</v>
      </c>
      <c r="L36" s="24">
        <f t="shared" si="3"/>
        <v>80</v>
      </c>
      <c r="M36" s="5">
        <v>13.5</v>
      </c>
      <c r="N36" s="8">
        <f t="shared" si="4"/>
        <v>5</v>
      </c>
      <c r="O36" s="5">
        <v>12.6</v>
      </c>
      <c r="P36" s="8">
        <f t="shared" si="5"/>
        <v>5</v>
      </c>
      <c r="Q36" s="31">
        <f t="shared" si="6"/>
        <v>440</v>
      </c>
      <c r="R36" s="31">
        <f t="shared" si="7"/>
        <v>430</v>
      </c>
    </row>
    <row r="37" spans="1:18" x14ac:dyDescent="0.25">
      <c r="A37" s="2">
        <v>32</v>
      </c>
      <c r="B37" s="3" t="s">
        <v>31</v>
      </c>
      <c r="C37" s="8">
        <v>130256</v>
      </c>
      <c r="D37" s="8">
        <v>162963</v>
      </c>
      <c r="E37" s="23">
        <v>0</v>
      </c>
      <c r="F37" s="24">
        <f t="shared" si="8"/>
        <v>100</v>
      </c>
      <c r="G37" s="25">
        <f t="shared" si="0"/>
        <v>79.929800015954541</v>
      </c>
      <c r="H37" s="24">
        <f t="shared" si="1"/>
        <v>120</v>
      </c>
      <c r="I37" s="8">
        <v>17237</v>
      </c>
      <c r="J37" s="24">
        <f t="shared" si="2"/>
        <v>100</v>
      </c>
      <c r="K37" s="9">
        <v>18.600000000000001</v>
      </c>
      <c r="L37" s="24">
        <f t="shared" si="3"/>
        <v>20</v>
      </c>
      <c r="M37" s="5">
        <v>15</v>
      </c>
      <c r="N37" s="8">
        <f t="shared" si="4"/>
        <v>10</v>
      </c>
      <c r="O37" s="5">
        <v>11.6</v>
      </c>
      <c r="P37" s="8">
        <f t="shared" si="5"/>
        <v>5</v>
      </c>
      <c r="Q37" s="31">
        <f t="shared" si="6"/>
        <v>355</v>
      </c>
      <c r="R37" s="31">
        <f t="shared" si="7"/>
        <v>340</v>
      </c>
    </row>
    <row r="38" spans="1:18" x14ac:dyDescent="0.25">
      <c r="A38" s="2">
        <v>33</v>
      </c>
      <c r="B38" s="3" t="s">
        <v>32</v>
      </c>
      <c r="C38" s="8">
        <v>148487</v>
      </c>
      <c r="D38" s="8">
        <v>202926</v>
      </c>
      <c r="E38" s="23">
        <v>0</v>
      </c>
      <c r="F38" s="24">
        <f t="shared" si="8"/>
        <v>100</v>
      </c>
      <c r="G38" s="25">
        <f t="shared" si="0"/>
        <v>73.172979312655855</v>
      </c>
      <c r="H38" s="24">
        <f t="shared" si="1"/>
        <v>120</v>
      </c>
      <c r="I38" s="8">
        <v>21161</v>
      </c>
      <c r="J38" s="24">
        <f t="shared" si="2"/>
        <v>100</v>
      </c>
      <c r="K38" s="9">
        <v>17.600000000000001</v>
      </c>
      <c r="L38" s="24">
        <f t="shared" si="3"/>
        <v>20</v>
      </c>
      <c r="M38" s="5">
        <v>13.9</v>
      </c>
      <c r="N38" s="8">
        <f t="shared" si="4"/>
        <v>5</v>
      </c>
      <c r="O38" s="5">
        <v>11.9</v>
      </c>
      <c r="P38" s="8">
        <f t="shared" si="5"/>
        <v>5</v>
      </c>
      <c r="Q38" s="31">
        <f t="shared" si="6"/>
        <v>350</v>
      </c>
      <c r="R38" s="31">
        <f t="shared" si="7"/>
        <v>340</v>
      </c>
    </row>
    <row r="39" spans="1:18" x14ac:dyDescent="0.25">
      <c r="A39" s="2">
        <v>34</v>
      </c>
      <c r="B39" s="3" t="s">
        <v>33</v>
      </c>
      <c r="C39" s="8">
        <v>166919</v>
      </c>
      <c r="D39" s="8">
        <v>197754</v>
      </c>
      <c r="E39" s="23">
        <v>0</v>
      </c>
      <c r="F39" s="24">
        <f t="shared" si="8"/>
        <v>100</v>
      </c>
      <c r="G39" s="25">
        <f t="shared" si="0"/>
        <v>84.407395046370752</v>
      </c>
      <c r="H39" s="24">
        <f t="shared" si="1"/>
        <v>150</v>
      </c>
      <c r="I39" s="8">
        <v>26860</v>
      </c>
      <c r="J39" s="24">
        <f t="shared" si="2"/>
        <v>100</v>
      </c>
      <c r="K39" s="9">
        <v>20.73</v>
      </c>
      <c r="L39" s="24">
        <f t="shared" si="3"/>
        <v>40</v>
      </c>
      <c r="M39" s="5">
        <v>14.5</v>
      </c>
      <c r="N39" s="8">
        <f t="shared" si="4"/>
        <v>10</v>
      </c>
      <c r="O39" s="5">
        <v>11.5</v>
      </c>
      <c r="P39" s="8">
        <f t="shared" si="5"/>
        <v>5</v>
      </c>
      <c r="Q39" s="31">
        <f t="shared" si="6"/>
        <v>405</v>
      </c>
      <c r="R39" s="31">
        <f t="shared" si="7"/>
        <v>390</v>
      </c>
    </row>
    <row r="40" spans="1:18" x14ac:dyDescent="0.25">
      <c r="A40" s="2">
        <v>35</v>
      </c>
      <c r="B40" s="3" t="s">
        <v>34</v>
      </c>
      <c r="C40" s="8">
        <v>185868</v>
      </c>
      <c r="D40" s="8">
        <v>249536</v>
      </c>
      <c r="E40" s="23">
        <v>0</v>
      </c>
      <c r="F40" s="24">
        <f t="shared" si="8"/>
        <v>100</v>
      </c>
      <c r="G40" s="25">
        <f t="shared" si="0"/>
        <v>74.485444985893821</v>
      </c>
      <c r="H40" s="24">
        <f t="shared" si="1"/>
        <v>120</v>
      </c>
      <c r="I40" s="8">
        <v>37617</v>
      </c>
      <c r="J40" s="24">
        <f t="shared" si="2"/>
        <v>150</v>
      </c>
      <c r="K40" s="9">
        <v>23.1</v>
      </c>
      <c r="L40" s="24">
        <f t="shared" si="3"/>
        <v>40</v>
      </c>
      <c r="M40" s="5">
        <v>16</v>
      </c>
      <c r="N40" s="8">
        <f t="shared" si="4"/>
        <v>10</v>
      </c>
      <c r="O40" s="5">
        <v>12</v>
      </c>
      <c r="P40" s="8">
        <f t="shared" si="5"/>
        <v>5</v>
      </c>
      <c r="Q40" s="31">
        <f t="shared" si="6"/>
        <v>425</v>
      </c>
      <c r="R40" s="31">
        <f t="shared" si="7"/>
        <v>410</v>
      </c>
    </row>
    <row r="41" spans="1:18" x14ac:dyDescent="0.25">
      <c r="A41" s="2">
        <v>36</v>
      </c>
      <c r="B41" s="3" t="s">
        <v>35</v>
      </c>
      <c r="C41" s="8">
        <v>201364</v>
      </c>
      <c r="D41" s="8">
        <v>249435</v>
      </c>
      <c r="E41" s="23">
        <v>0</v>
      </c>
      <c r="F41" s="24">
        <f t="shared" si="8"/>
        <v>100</v>
      </c>
      <c r="G41" s="25">
        <f t="shared" si="0"/>
        <v>80.728045382564602</v>
      </c>
      <c r="H41" s="24">
        <f t="shared" si="1"/>
        <v>150</v>
      </c>
      <c r="I41" s="8">
        <v>28718</v>
      </c>
      <c r="J41" s="24">
        <f t="shared" si="2"/>
        <v>100</v>
      </c>
      <c r="K41" s="9">
        <v>22.07</v>
      </c>
      <c r="L41" s="24">
        <f t="shared" si="3"/>
        <v>40</v>
      </c>
      <c r="M41" s="5">
        <v>13.5</v>
      </c>
      <c r="N41" s="8">
        <f t="shared" si="4"/>
        <v>5</v>
      </c>
      <c r="O41" s="5">
        <v>11.8</v>
      </c>
      <c r="P41" s="8">
        <f t="shared" si="5"/>
        <v>5</v>
      </c>
      <c r="Q41" s="31">
        <f t="shared" si="6"/>
        <v>400</v>
      </c>
      <c r="R41" s="31">
        <f t="shared" si="7"/>
        <v>390</v>
      </c>
    </row>
    <row r="42" spans="1:18" x14ac:dyDescent="0.25">
      <c r="A42" s="2">
        <v>37</v>
      </c>
      <c r="B42" s="3" t="s">
        <v>36</v>
      </c>
      <c r="C42" s="8">
        <v>151514</v>
      </c>
      <c r="D42" s="8">
        <v>182016</v>
      </c>
      <c r="E42" s="23">
        <v>0</v>
      </c>
      <c r="F42" s="24">
        <f t="shared" si="8"/>
        <v>100</v>
      </c>
      <c r="G42" s="25">
        <f t="shared" si="0"/>
        <v>83.242132559774959</v>
      </c>
      <c r="H42" s="24">
        <f t="shared" si="1"/>
        <v>150</v>
      </c>
      <c r="I42" s="8">
        <v>24438</v>
      </c>
      <c r="J42" s="24">
        <f t="shared" si="2"/>
        <v>100</v>
      </c>
      <c r="K42" s="9">
        <v>21.44</v>
      </c>
      <c r="L42" s="24">
        <f t="shared" si="3"/>
        <v>40</v>
      </c>
      <c r="M42" s="5">
        <v>15.2</v>
      </c>
      <c r="N42" s="8">
        <f t="shared" si="4"/>
        <v>10</v>
      </c>
      <c r="O42" s="5">
        <v>11.8</v>
      </c>
      <c r="P42" s="8">
        <f t="shared" si="5"/>
        <v>5</v>
      </c>
      <c r="Q42" s="31">
        <f t="shared" si="6"/>
        <v>405</v>
      </c>
      <c r="R42" s="31">
        <f t="shared" si="7"/>
        <v>390</v>
      </c>
    </row>
    <row r="43" spans="1:18" x14ac:dyDescent="0.25">
      <c r="A43" s="2">
        <v>38</v>
      </c>
      <c r="B43" s="3" t="s">
        <v>37</v>
      </c>
      <c r="C43" s="8">
        <v>197426</v>
      </c>
      <c r="D43" s="8">
        <v>473405</v>
      </c>
      <c r="E43" s="23">
        <v>0</v>
      </c>
      <c r="F43" s="24">
        <f t="shared" si="8"/>
        <v>100</v>
      </c>
      <c r="G43" s="25">
        <f t="shared" si="0"/>
        <v>41.703404062061026</v>
      </c>
      <c r="H43" s="24">
        <f t="shared" si="1"/>
        <v>50</v>
      </c>
      <c r="I43" s="8">
        <v>31090</v>
      </c>
      <c r="J43" s="24">
        <f t="shared" si="2"/>
        <v>150</v>
      </c>
      <c r="K43" s="9">
        <v>34.44</v>
      </c>
      <c r="L43" s="24">
        <f t="shared" si="3"/>
        <v>50</v>
      </c>
      <c r="M43" s="5">
        <v>10.5</v>
      </c>
      <c r="N43" s="8">
        <f t="shared" si="4"/>
        <v>5</v>
      </c>
      <c r="O43" s="5">
        <v>11.8</v>
      </c>
      <c r="P43" s="8">
        <f t="shared" si="5"/>
        <v>5</v>
      </c>
      <c r="Q43" s="31">
        <f t="shared" si="6"/>
        <v>360</v>
      </c>
      <c r="R43" s="31">
        <f t="shared" si="7"/>
        <v>350</v>
      </c>
    </row>
    <row r="44" spans="1:18" x14ac:dyDescent="0.25">
      <c r="A44" s="2">
        <v>39</v>
      </c>
      <c r="B44" s="3" t="s">
        <v>38</v>
      </c>
      <c r="C44" s="8">
        <v>92280</v>
      </c>
      <c r="D44" s="8">
        <v>219326</v>
      </c>
      <c r="E44" s="24">
        <v>3</v>
      </c>
      <c r="F44" s="24">
        <f t="shared" si="8"/>
        <v>250</v>
      </c>
      <c r="G44" s="25">
        <f t="shared" si="0"/>
        <v>42.074355069622385</v>
      </c>
      <c r="H44" s="24">
        <f t="shared" si="1"/>
        <v>50</v>
      </c>
      <c r="I44" s="8">
        <v>9409</v>
      </c>
      <c r="J44" s="24">
        <f t="shared" si="2"/>
        <v>50</v>
      </c>
      <c r="K44" s="9">
        <v>81.819999999999993</v>
      </c>
      <c r="L44" s="24">
        <f t="shared" si="3"/>
        <v>80</v>
      </c>
      <c r="M44" s="5">
        <v>4.4000000000000004</v>
      </c>
      <c r="N44" s="8">
        <f t="shared" si="4"/>
        <v>1</v>
      </c>
      <c r="O44" s="5">
        <v>11.7</v>
      </c>
      <c r="P44" s="8">
        <f t="shared" si="5"/>
        <v>5</v>
      </c>
      <c r="Q44" s="31">
        <f t="shared" si="6"/>
        <v>436</v>
      </c>
      <c r="R44" s="31">
        <f t="shared" si="7"/>
        <v>430</v>
      </c>
    </row>
    <row r="45" spans="1:18" x14ac:dyDescent="0.25">
      <c r="A45" s="2">
        <v>40</v>
      </c>
      <c r="B45" s="3" t="s">
        <v>39</v>
      </c>
      <c r="C45" s="8">
        <v>466003</v>
      </c>
      <c r="D45" s="8">
        <v>815015</v>
      </c>
      <c r="E45" s="23">
        <v>0</v>
      </c>
      <c r="F45" s="24">
        <f t="shared" si="8"/>
        <v>100</v>
      </c>
      <c r="G45" s="25">
        <f t="shared" si="0"/>
        <v>57.177229866934965</v>
      </c>
      <c r="H45" s="24">
        <f t="shared" si="1"/>
        <v>50</v>
      </c>
      <c r="I45" s="8">
        <v>188751</v>
      </c>
      <c r="J45" s="24">
        <f t="shared" si="2"/>
        <v>200</v>
      </c>
      <c r="K45" s="9">
        <v>19.91</v>
      </c>
      <c r="L45" s="24">
        <f t="shared" si="3"/>
        <v>20</v>
      </c>
      <c r="M45" s="5">
        <v>20.6</v>
      </c>
      <c r="N45" s="8">
        <f t="shared" si="4"/>
        <v>10</v>
      </c>
      <c r="O45" s="5">
        <v>9</v>
      </c>
      <c r="P45" s="8">
        <f t="shared" si="5"/>
        <v>1</v>
      </c>
      <c r="Q45" s="31">
        <f t="shared" si="6"/>
        <v>381</v>
      </c>
      <c r="R45" s="31">
        <f t="shared" si="7"/>
        <v>370</v>
      </c>
    </row>
    <row r="46" spans="1:18" x14ac:dyDescent="0.25">
      <c r="A46" s="2">
        <v>41</v>
      </c>
      <c r="B46" s="3" t="s">
        <v>40</v>
      </c>
      <c r="C46" s="8">
        <v>105454</v>
      </c>
      <c r="D46" s="8">
        <v>157197</v>
      </c>
      <c r="E46" s="23">
        <v>0</v>
      </c>
      <c r="F46" s="24">
        <f t="shared" si="8"/>
        <v>100</v>
      </c>
      <c r="G46" s="25">
        <f t="shared" si="0"/>
        <v>67.083977429594711</v>
      </c>
      <c r="H46" s="24">
        <f t="shared" si="1"/>
        <v>100</v>
      </c>
      <c r="I46" s="8">
        <v>31031</v>
      </c>
      <c r="J46" s="24">
        <f t="shared" si="2"/>
        <v>150</v>
      </c>
      <c r="K46" s="9">
        <v>20.53</v>
      </c>
      <c r="L46" s="24">
        <f t="shared" si="3"/>
        <v>40</v>
      </c>
      <c r="M46" s="5">
        <v>15.9</v>
      </c>
      <c r="N46" s="8">
        <f t="shared" si="4"/>
        <v>10</v>
      </c>
      <c r="O46" s="5">
        <v>11.7</v>
      </c>
      <c r="P46" s="8">
        <f t="shared" si="5"/>
        <v>5</v>
      </c>
      <c r="Q46" s="31">
        <f t="shared" si="6"/>
        <v>405</v>
      </c>
      <c r="R46" s="31">
        <f t="shared" si="7"/>
        <v>390</v>
      </c>
    </row>
    <row r="47" spans="1:18" x14ac:dyDescent="0.25">
      <c r="A47" s="2">
        <v>42</v>
      </c>
      <c r="B47" s="3" t="s">
        <v>41</v>
      </c>
      <c r="C47" s="8">
        <v>113848</v>
      </c>
      <c r="D47" s="8">
        <v>219477</v>
      </c>
      <c r="E47" s="23">
        <v>0</v>
      </c>
      <c r="F47" s="24">
        <f t="shared" si="8"/>
        <v>100</v>
      </c>
      <c r="G47" s="25">
        <f t="shared" si="0"/>
        <v>51.872405764613148</v>
      </c>
      <c r="H47" s="24">
        <f t="shared" si="1"/>
        <v>50</v>
      </c>
      <c r="I47" s="8">
        <v>31802</v>
      </c>
      <c r="J47" s="24">
        <f t="shared" si="2"/>
        <v>150</v>
      </c>
      <c r="K47" s="9">
        <v>22.07</v>
      </c>
      <c r="L47" s="24">
        <f t="shared" si="3"/>
        <v>40</v>
      </c>
      <c r="M47" s="5">
        <v>15.9</v>
      </c>
      <c r="N47" s="8">
        <f t="shared" si="4"/>
        <v>10</v>
      </c>
      <c r="O47" s="5">
        <v>11.1</v>
      </c>
      <c r="P47" s="8">
        <f t="shared" si="5"/>
        <v>5</v>
      </c>
      <c r="Q47" s="31">
        <f t="shared" si="6"/>
        <v>355</v>
      </c>
      <c r="R47" s="31">
        <f t="shared" si="7"/>
        <v>340</v>
      </c>
    </row>
    <row r="48" spans="1:18" x14ac:dyDescent="0.25">
      <c r="A48" s="2">
        <v>43</v>
      </c>
      <c r="B48" s="3" t="s">
        <v>42</v>
      </c>
      <c r="C48" s="8">
        <v>164830</v>
      </c>
      <c r="D48" s="8">
        <v>228739</v>
      </c>
      <c r="E48" s="23">
        <v>0</v>
      </c>
      <c r="F48" s="24">
        <f t="shared" si="8"/>
        <v>100</v>
      </c>
      <c r="G48" s="25">
        <f t="shared" si="0"/>
        <v>72.060295795644819</v>
      </c>
      <c r="H48" s="24">
        <f t="shared" si="1"/>
        <v>120</v>
      </c>
      <c r="I48" s="8">
        <v>36210</v>
      </c>
      <c r="J48" s="24">
        <f t="shared" si="2"/>
        <v>150</v>
      </c>
      <c r="K48" s="9">
        <v>25.27</v>
      </c>
      <c r="L48" s="24">
        <f t="shared" si="3"/>
        <v>40</v>
      </c>
      <c r="M48" s="5">
        <v>16.399999999999999</v>
      </c>
      <c r="N48" s="8">
        <f t="shared" si="4"/>
        <v>10</v>
      </c>
      <c r="O48" s="5">
        <v>12.2</v>
      </c>
      <c r="P48" s="8">
        <f t="shared" si="5"/>
        <v>5</v>
      </c>
      <c r="Q48" s="31">
        <f t="shared" si="6"/>
        <v>425</v>
      </c>
      <c r="R48" s="31">
        <f t="shared" si="7"/>
        <v>410</v>
      </c>
    </row>
    <row r="49" spans="1:18" x14ac:dyDescent="0.25">
      <c r="A49" s="2">
        <v>44</v>
      </c>
      <c r="B49" s="3" t="s">
        <v>43</v>
      </c>
      <c r="C49" s="8">
        <v>74251</v>
      </c>
      <c r="D49" s="8">
        <v>151201</v>
      </c>
      <c r="E49" s="23">
        <v>0</v>
      </c>
      <c r="F49" s="24">
        <f t="shared" si="8"/>
        <v>100</v>
      </c>
      <c r="G49" s="25">
        <f t="shared" si="0"/>
        <v>49.107479447887251</v>
      </c>
      <c r="H49" s="24">
        <f t="shared" si="1"/>
        <v>50</v>
      </c>
      <c r="I49" s="8">
        <v>30830</v>
      </c>
      <c r="J49" s="24">
        <f t="shared" si="2"/>
        <v>150</v>
      </c>
      <c r="K49" s="9">
        <v>16.03</v>
      </c>
      <c r="L49" s="24">
        <f t="shared" si="3"/>
        <v>20</v>
      </c>
      <c r="M49" s="5">
        <v>15.3</v>
      </c>
      <c r="N49" s="8">
        <f t="shared" si="4"/>
        <v>10</v>
      </c>
      <c r="O49" s="5">
        <v>10.4</v>
      </c>
      <c r="P49" s="8">
        <f t="shared" si="5"/>
        <v>5</v>
      </c>
      <c r="Q49" s="31">
        <f t="shared" si="6"/>
        <v>335</v>
      </c>
      <c r="R49" s="31">
        <f t="shared" si="7"/>
        <v>320</v>
      </c>
    </row>
    <row r="50" spans="1:18" x14ac:dyDescent="0.25">
      <c r="A50" s="2">
        <v>45</v>
      </c>
      <c r="B50" s="3" t="s">
        <v>44</v>
      </c>
      <c r="C50" s="8">
        <v>199481</v>
      </c>
      <c r="D50" s="8">
        <v>304411</v>
      </c>
      <c r="E50" s="23">
        <v>0</v>
      </c>
      <c r="F50" s="24">
        <f t="shared" si="8"/>
        <v>100</v>
      </c>
      <c r="G50" s="25">
        <f t="shared" si="0"/>
        <v>65.530154954978627</v>
      </c>
      <c r="H50" s="24">
        <f t="shared" si="1"/>
        <v>100</v>
      </c>
      <c r="I50" s="8">
        <v>69988</v>
      </c>
      <c r="J50" s="24">
        <f t="shared" si="2"/>
        <v>200</v>
      </c>
      <c r="K50" s="9">
        <v>31.5</v>
      </c>
      <c r="L50" s="24">
        <f t="shared" si="3"/>
        <v>50</v>
      </c>
      <c r="M50" s="5">
        <v>17.899999999999999</v>
      </c>
      <c r="N50" s="8">
        <f t="shared" si="4"/>
        <v>10</v>
      </c>
      <c r="O50" s="5">
        <v>11.1</v>
      </c>
      <c r="P50" s="8">
        <f t="shared" si="5"/>
        <v>5</v>
      </c>
      <c r="Q50" s="31">
        <f t="shared" si="6"/>
        <v>465</v>
      </c>
      <c r="R50" s="31">
        <f t="shared" si="7"/>
        <v>450</v>
      </c>
    </row>
    <row r="51" spans="1:18" x14ac:dyDescent="0.25">
      <c r="A51" s="2">
        <v>46</v>
      </c>
      <c r="B51" s="3" t="s">
        <v>45</v>
      </c>
      <c r="C51" s="8">
        <v>137127</v>
      </c>
      <c r="D51" s="8">
        <v>227290</v>
      </c>
      <c r="E51" s="23">
        <v>0</v>
      </c>
      <c r="F51" s="24">
        <f t="shared" si="8"/>
        <v>100</v>
      </c>
      <c r="G51" s="25">
        <f t="shared" si="0"/>
        <v>60.331294821593559</v>
      </c>
      <c r="H51" s="24">
        <f t="shared" si="1"/>
        <v>100</v>
      </c>
      <c r="I51" s="8">
        <v>35784</v>
      </c>
      <c r="J51" s="24">
        <f t="shared" si="2"/>
        <v>150</v>
      </c>
      <c r="K51" s="9">
        <v>27.53</v>
      </c>
      <c r="L51" s="24">
        <f t="shared" si="3"/>
        <v>40</v>
      </c>
      <c r="M51" s="5">
        <v>16.899999999999999</v>
      </c>
      <c r="N51" s="8">
        <f t="shared" si="4"/>
        <v>10</v>
      </c>
      <c r="O51" s="5">
        <v>12.5</v>
      </c>
      <c r="P51" s="8">
        <f t="shared" si="5"/>
        <v>5</v>
      </c>
      <c r="Q51" s="31">
        <f t="shared" si="6"/>
        <v>405</v>
      </c>
      <c r="R51" s="31">
        <f t="shared" si="7"/>
        <v>390</v>
      </c>
    </row>
    <row r="52" spans="1:18" x14ac:dyDescent="0.25">
      <c r="A52" s="2">
        <v>47</v>
      </c>
      <c r="B52" s="3" t="s">
        <v>46</v>
      </c>
      <c r="C52" s="8">
        <v>232452</v>
      </c>
      <c r="D52" s="8">
        <v>369652</v>
      </c>
      <c r="E52" s="23">
        <v>0</v>
      </c>
      <c r="F52" s="24">
        <f t="shared" si="8"/>
        <v>100</v>
      </c>
      <c r="G52" s="25">
        <f t="shared" si="0"/>
        <v>62.884009825457454</v>
      </c>
      <c r="H52" s="24">
        <f t="shared" si="1"/>
        <v>100</v>
      </c>
      <c r="I52" s="8">
        <v>38068</v>
      </c>
      <c r="J52" s="24">
        <f t="shared" si="2"/>
        <v>150</v>
      </c>
      <c r="K52" s="9">
        <v>35.54</v>
      </c>
      <c r="L52" s="24">
        <f t="shared" si="3"/>
        <v>50</v>
      </c>
      <c r="M52" s="5">
        <v>16.600000000000001</v>
      </c>
      <c r="N52" s="8">
        <f t="shared" si="4"/>
        <v>10</v>
      </c>
      <c r="O52" s="5">
        <v>12.2</v>
      </c>
      <c r="P52" s="8">
        <f t="shared" si="5"/>
        <v>5</v>
      </c>
      <c r="Q52" s="31">
        <f t="shared" si="6"/>
        <v>415</v>
      </c>
      <c r="R52" s="31">
        <f t="shared" si="7"/>
        <v>400</v>
      </c>
    </row>
    <row r="53" spans="1:18" x14ac:dyDescent="0.25">
      <c r="A53" s="2">
        <v>48</v>
      </c>
      <c r="B53" s="3" t="s">
        <v>47</v>
      </c>
      <c r="C53" s="8">
        <v>181021</v>
      </c>
      <c r="D53" s="8">
        <v>197560</v>
      </c>
      <c r="E53" s="23">
        <v>0</v>
      </c>
      <c r="F53" s="24">
        <f t="shared" si="8"/>
        <v>100</v>
      </c>
      <c r="G53" s="25">
        <f t="shared" si="0"/>
        <v>91.628366066005256</v>
      </c>
      <c r="H53" s="24">
        <f t="shared" si="1"/>
        <v>150</v>
      </c>
      <c r="I53" s="8">
        <v>39822</v>
      </c>
      <c r="J53" s="24">
        <f t="shared" si="2"/>
        <v>150</v>
      </c>
      <c r="K53" s="9">
        <v>20.47</v>
      </c>
      <c r="L53" s="24">
        <f t="shared" si="3"/>
        <v>40</v>
      </c>
      <c r="M53" s="5">
        <v>14</v>
      </c>
      <c r="N53" s="8">
        <f t="shared" si="4"/>
        <v>5</v>
      </c>
      <c r="O53" s="5">
        <v>13.2</v>
      </c>
      <c r="P53" s="8">
        <f t="shared" si="5"/>
        <v>5</v>
      </c>
      <c r="Q53" s="31">
        <f t="shared" si="6"/>
        <v>450</v>
      </c>
      <c r="R53" s="31">
        <f t="shared" si="7"/>
        <v>440</v>
      </c>
    </row>
    <row r="54" spans="1:18" x14ac:dyDescent="0.25">
      <c r="A54" s="2">
        <v>49</v>
      </c>
      <c r="B54" s="3" t="s">
        <v>48</v>
      </c>
      <c r="C54" s="8">
        <v>137637</v>
      </c>
      <c r="D54" s="8">
        <v>215178</v>
      </c>
      <c r="E54" s="23">
        <v>0</v>
      </c>
      <c r="F54" s="24">
        <f t="shared" si="8"/>
        <v>100</v>
      </c>
      <c r="G54" s="25">
        <f t="shared" si="0"/>
        <v>63.964252851127902</v>
      </c>
      <c r="H54" s="24">
        <f t="shared" si="1"/>
        <v>100</v>
      </c>
      <c r="I54" s="8">
        <v>28348</v>
      </c>
      <c r="J54" s="24">
        <f t="shared" si="2"/>
        <v>100</v>
      </c>
      <c r="K54" s="9">
        <v>23.42</v>
      </c>
      <c r="L54" s="24">
        <f t="shared" si="3"/>
        <v>40</v>
      </c>
      <c r="M54" s="5">
        <v>15.2</v>
      </c>
      <c r="N54" s="8">
        <f t="shared" si="4"/>
        <v>10</v>
      </c>
      <c r="O54" s="5">
        <v>13</v>
      </c>
      <c r="P54" s="8">
        <f t="shared" si="5"/>
        <v>5</v>
      </c>
      <c r="Q54" s="31">
        <f t="shared" si="6"/>
        <v>355</v>
      </c>
      <c r="R54" s="31">
        <f t="shared" si="7"/>
        <v>340</v>
      </c>
    </row>
    <row r="55" spans="1:18" x14ac:dyDescent="0.25">
      <c r="A55" s="2">
        <v>50</v>
      </c>
      <c r="B55" s="3" t="s">
        <v>49</v>
      </c>
      <c r="C55" s="8">
        <v>198168</v>
      </c>
      <c r="D55" s="8">
        <v>227707</v>
      </c>
      <c r="E55" s="23">
        <v>0</v>
      </c>
      <c r="F55" s="24">
        <f t="shared" si="8"/>
        <v>100</v>
      </c>
      <c r="G55" s="25">
        <f t="shared" si="0"/>
        <v>87.027627609164398</v>
      </c>
      <c r="H55" s="24">
        <f t="shared" si="1"/>
        <v>150</v>
      </c>
      <c r="I55" s="8">
        <v>37668</v>
      </c>
      <c r="J55" s="24">
        <f t="shared" si="2"/>
        <v>150</v>
      </c>
      <c r="K55" s="9">
        <v>25.8</v>
      </c>
      <c r="L55" s="24">
        <f t="shared" si="3"/>
        <v>40</v>
      </c>
      <c r="M55" s="5">
        <v>18.3</v>
      </c>
      <c r="N55" s="8">
        <f t="shared" si="4"/>
        <v>10</v>
      </c>
      <c r="O55" s="5">
        <v>13.3</v>
      </c>
      <c r="P55" s="8">
        <f t="shared" si="5"/>
        <v>5</v>
      </c>
      <c r="Q55" s="31">
        <f t="shared" si="6"/>
        <v>455</v>
      </c>
      <c r="R55" s="31">
        <f t="shared" si="7"/>
        <v>440</v>
      </c>
    </row>
    <row r="56" spans="1:18" x14ac:dyDescent="0.25">
      <c r="A56" s="2">
        <v>51</v>
      </c>
      <c r="B56" s="3" t="s">
        <v>50</v>
      </c>
      <c r="C56" s="8">
        <v>162077</v>
      </c>
      <c r="D56" s="8">
        <v>200301</v>
      </c>
      <c r="E56" s="23">
        <v>0</v>
      </c>
      <c r="F56" s="24">
        <f t="shared" si="8"/>
        <v>100</v>
      </c>
      <c r="G56" s="25">
        <f t="shared" si="0"/>
        <v>80.916720335894482</v>
      </c>
      <c r="H56" s="24">
        <f t="shared" si="1"/>
        <v>150</v>
      </c>
      <c r="I56" s="8">
        <v>31823</v>
      </c>
      <c r="J56" s="24">
        <f t="shared" si="2"/>
        <v>150</v>
      </c>
      <c r="K56" s="9">
        <v>28.81</v>
      </c>
      <c r="L56" s="24">
        <f t="shared" si="3"/>
        <v>40</v>
      </c>
      <c r="M56" s="5">
        <v>17.2</v>
      </c>
      <c r="N56" s="8">
        <f t="shared" si="4"/>
        <v>10</v>
      </c>
      <c r="O56" s="5">
        <v>13.3</v>
      </c>
      <c r="P56" s="8">
        <f t="shared" si="5"/>
        <v>5</v>
      </c>
      <c r="Q56" s="31">
        <f t="shared" si="6"/>
        <v>455</v>
      </c>
      <c r="R56" s="31">
        <f t="shared" si="7"/>
        <v>440</v>
      </c>
    </row>
    <row r="57" spans="1:18" x14ac:dyDescent="0.25">
      <c r="A57" s="2">
        <v>52</v>
      </c>
      <c r="B57" s="3" t="s">
        <v>51</v>
      </c>
      <c r="C57" s="8">
        <v>172659</v>
      </c>
      <c r="D57" s="8">
        <v>213868</v>
      </c>
      <c r="E57" s="23">
        <v>0</v>
      </c>
      <c r="F57" s="24">
        <f t="shared" si="8"/>
        <v>100</v>
      </c>
      <c r="G57" s="25">
        <f t="shared" si="0"/>
        <v>80.731572745805821</v>
      </c>
      <c r="H57" s="24">
        <f t="shared" si="1"/>
        <v>150</v>
      </c>
      <c r="I57" s="8">
        <v>38121</v>
      </c>
      <c r="J57" s="24">
        <f t="shared" si="2"/>
        <v>150</v>
      </c>
      <c r="K57" s="9">
        <v>24.79</v>
      </c>
      <c r="L57" s="24">
        <f t="shared" si="3"/>
        <v>40</v>
      </c>
      <c r="M57" s="5">
        <v>17.5</v>
      </c>
      <c r="N57" s="8">
        <f t="shared" si="4"/>
        <v>10</v>
      </c>
      <c r="O57" s="5">
        <v>13.1</v>
      </c>
      <c r="P57" s="8">
        <f t="shared" si="5"/>
        <v>5</v>
      </c>
      <c r="Q57" s="31">
        <f t="shared" si="6"/>
        <v>455</v>
      </c>
      <c r="R57" s="31">
        <f t="shared" si="7"/>
        <v>440</v>
      </c>
    </row>
    <row r="58" spans="1:18" x14ac:dyDescent="0.25">
      <c r="A58" s="2">
        <v>53</v>
      </c>
      <c r="B58" s="3" t="s">
        <v>52</v>
      </c>
      <c r="C58" s="8">
        <v>225636</v>
      </c>
      <c r="D58" s="8">
        <v>268039</v>
      </c>
      <c r="E58" s="23">
        <v>0</v>
      </c>
      <c r="F58" s="24">
        <f t="shared" si="8"/>
        <v>100</v>
      </c>
      <c r="G58" s="25">
        <f t="shared" si="0"/>
        <v>84.180287197012376</v>
      </c>
      <c r="H58" s="24">
        <f t="shared" si="1"/>
        <v>150</v>
      </c>
      <c r="I58" s="8">
        <v>40163</v>
      </c>
      <c r="J58" s="24">
        <f t="shared" si="2"/>
        <v>150</v>
      </c>
      <c r="K58" s="9">
        <v>18.329999999999998</v>
      </c>
      <c r="L58" s="24">
        <f t="shared" si="3"/>
        <v>20</v>
      </c>
      <c r="M58" s="5">
        <v>17.7</v>
      </c>
      <c r="N58" s="8">
        <f t="shared" si="4"/>
        <v>10</v>
      </c>
      <c r="O58" s="5">
        <v>12.8</v>
      </c>
      <c r="P58" s="8">
        <f t="shared" si="5"/>
        <v>5</v>
      </c>
      <c r="Q58" s="31">
        <f t="shared" si="6"/>
        <v>435</v>
      </c>
      <c r="R58" s="31">
        <f t="shared" si="7"/>
        <v>420</v>
      </c>
    </row>
    <row r="59" spans="1:18" x14ac:dyDescent="0.25">
      <c r="A59" s="2">
        <v>54</v>
      </c>
      <c r="B59" s="3" t="s">
        <v>53</v>
      </c>
      <c r="C59" s="8">
        <v>174119</v>
      </c>
      <c r="D59" s="8">
        <v>266049</v>
      </c>
      <c r="E59" s="23">
        <v>0</v>
      </c>
      <c r="F59" s="24">
        <f t="shared" si="8"/>
        <v>100</v>
      </c>
      <c r="G59" s="25">
        <f t="shared" si="0"/>
        <v>65.44621479501896</v>
      </c>
      <c r="H59" s="24">
        <f t="shared" si="1"/>
        <v>100</v>
      </c>
      <c r="I59" s="8">
        <v>38745</v>
      </c>
      <c r="J59" s="24">
        <f t="shared" si="2"/>
        <v>150</v>
      </c>
      <c r="K59" s="9">
        <v>23.69</v>
      </c>
      <c r="L59" s="24">
        <f t="shared" si="3"/>
        <v>40</v>
      </c>
      <c r="M59" s="5">
        <v>16.7</v>
      </c>
      <c r="N59" s="8">
        <f t="shared" si="4"/>
        <v>10</v>
      </c>
      <c r="O59" s="5">
        <v>11.7</v>
      </c>
      <c r="P59" s="8">
        <f t="shared" si="5"/>
        <v>5</v>
      </c>
      <c r="Q59" s="31">
        <f t="shared" si="6"/>
        <v>405</v>
      </c>
      <c r="R59" s="31">
        <f t="shared" si="7"/>
        <v>390</v>
      </c>
    </row>
    <row r="60" spans="1:18" x14ac:dyDescent="0.25">
      <c r="A60" s="2">
        <v>55</v>
      </c>
      <c r="B60" s="3" t="s">
        <v>54</v>
      </c>
      <c r="C60" s="8">
        <v>191950</v>
      </c>
      <c r="D60" s="8">
        <v>239314</v>
      </c>
      <c r="E60" s="23">
        <v>0</v>
      </c>
      <c r="F60" s="24">
        <f t="shared" si="8"/>
        <v>100</v>
      </c>
      <c r="G60" s="25">
        <f t="shared" si="0"/>
        <v>80.208429093157946</v>
      </c>
      <c r="H60" s="24">
        <f t="shared" si="1"/>
        <v>150</v>
      </c>
      <c r="I60" s="8">
        <v>39035</v>
      </c>
      <c r="J60" s="24">
        <f t="shared" si="2"/>
        <v>150</v>
      </c>
      <c r="K60" s="9">
        <v>23.07</v>
      </c>
      <c r="L60" s="24">
        <f t="shared" si="3"/>
        <v>40</v>
      </c>
      <c r="M60" s="5">
        <v>15.4</v>
      </c>
      <c r="N60" s="8">
        <f t="shared" si="4"/>
        <v>10</v>
      </c>
      <c r="O60" s="5">
        <v>12</v>
      </c>
      <c r="P60" s="8">
        <f t="shared" si="5"/>
        <v>5</v>
      </c>
      <c r="Q60" s="31">
        <f t="shared" si="6"/>
        <v>455</v>
      </c>
      <c r="R60" s="31">
        <f t="shared" si="7"/>
        <v>440</v>
      </c>
    </row>
    <row r="61" spans="1:18" x14ac:dyDescent="0.25">
      <c r="A61" s="2">
        <v>56</v>
      </c>
      <c r="B61" s="3" t="s">
        <v>55</v>
      </c>
      <c r="C61" s="8">
        <v>127784</v>
      </c>
      <c r="D61" s="8">
        <v>159919</v>
      </c>
      <c r="E61" s="23">
        <v>0</v>
      </c>
      <c r="F61" s="24">
        <f t="shared" si="8"/>
        <v>100</v>
      </c>
      <c r="G61" s="25">
        <f t="shared" si="0"/>
        <v>79.90545213514342</v>
      </c>
      <c r="H61" s="24">
        <f t="shared" si="1"/>
        <v>120</v>
      </c>
      <c r="I61" s="8">
        <v>18453</v>
      </c>
      <c r="J61" s="24">
        <f t="shared" si="2"/>
        <v>100</v>
      </c>
      <c r="K61" s="9">
        <v>17.260000000000002</v>
      </c>
      <c r="L61" s="24">
        <f t="shared" si="3"/>
        <v>20</v>
      </c>
      <c r="M61" s="5">
        <v>19</v>
      </c>
      <c r="N61" s="8">
        <f t="shared" si="4"/>
        <v>10</v>
      </c>
      <c r="O61" s="5">
        <v>11.8</v>
      </c>
      <c r="P61" s="8">
        <f t="shared" si="5"/>
        <v>5</v>
      </c>
      <c r="Q61" s="31">
        <f t="shared" si="6"/>
        <v>355</v>
      </c>
      <c r="R61" s="31">
        <f t="shared" si="7"/>
        <v>340</v>
      </c>
    </row>
    <row r="62" spans="1:18" x14ac:dyDescent="0.25">
      <c r="A62" s="2">
        <v>57</v>
      </c>
      <c r="B62" s="3" t="s">
        <v>56</v>
      </c>
      <c r="C62" s="8">
        <v>121136</v>
      </c>
      <c r="D62" s="8">
        <v>184797</v>
      </c>
      <c r="E62" s="23">
        <v>0</v>
      </c>
      <c r="F62" s="24">
        <f t="shared" si="8"/>
        <v>100</v>
      </c>
      <c r="G62" s="25">
        <f t="shared" si="0"/>
        <v>65.550847686921315</v>
      </c>
      <c r="H62" s="24">
        <f t="shared" si="1"/>
        <v>100</v>
      </c>
      <c r="I62" s="8">
        <v>20701</v>
      </c>
      <c r="J62" s="24">
        <f t="shared" si="2"/>
        <v>100</v>
      </c>
      <c r="K62" s="9">
        <v>15.89</v>
      </c>
      <c r="L62" s="24">
        <f t="shared" si="3"/>
        <v>20</v>
      </c>
      <c r="M62" s="5">
        <v>17.2</v>
      </c>
      <c r="N62" s="8">
        <f t="shared" si="4"/>
        <v>10</v>
      </c>
      <c r="O62" s="5">
        <v>11.7</v>
      </c>
      <c r="P62" s="8">
        <f t="shared" si="5"/>
        <v>5</v>
      </c>
      <c r="Q62" s="31">
        <f t="shared" si="6"/>
        <v>335</v>
      </c>
      <c r="R62" s="31">
        <f t="shared" si="7"/>
        <v>320</v>
      </c>
    </row>
    <row r="63" spans="1:18" x14ac:dyDescent="0.25">
      <c r="A63" s="2">
        <v>58</v>
      </c>
      <c r="B63" s="3" t="s">
        <v>57</v>
      </c>
      <c r="C63" s="8">
        <v>168855</v>
      </c>
      <c r="D63" s="8">
        <v>182112</v>
      </c>
      <c r="E63" s="23">
        <v>0</v>
      </c>
      <c r="F63" s="24">
        <f t="shared" si="8"/>
        <v>100</v>
      </c>
      <c r="G63" s="25">
        <f t="shared" si="0"/>
        <v>92.720413811280963</v>
      </c>
      <c r="H63" s="24">
        <f t="shared" si="1"/>
        <v>150</v>
      </c>
      <c r="I63" s="8">
        <v>33330</v>
      </c>
      <c r="J63" s="24">
        <f t="shared" si="2"/>
        <v>150</v>
      </c>
      <c r="K63" s="9">
        <v>23.44</v>
      </c>
      <c r="L63" s="24">
        <f t="shared" si="3"/>
        <v>40</v>
      </c>
      <c r="M63" s="5">
        <v>16.899999999999999</v>
      </c>
      <c r="N63" s="8">
        <f t="shared" si="4"/>
        <v>10</v>
      </c>
      <c r="O63" s="5">
        <v>12.7</v>
      </c>
      <c r="P63" s="8">
        <f t="shared" si="5"/>
        <v>5</v>
      </c>
      <c r="Q63" s="31">
        <f t="shared" si="6"/>
        <v>455</v>
      </c>
      <c r="R63" s="31">
        <f t="shared" si="7"/>
        <v>440</v>
      </c>
    </row>
    <row r="64" spans="1:18" x14ac:dyDescent="0.25">
      <c r="A64" s="2">
        <v>59</v>
      </c>
      <c r="B64" s="3" t="s">
        <v>58</v>
      </c>
      <c r="C64" s="8">
        <v>150461</v>
      </c>
      <c r="D64" s="8">
        <v>189341</v>
      </c>
      <c r="E64" s="23">
        <v>0</v>
      </c>
      <c r="F64" s="24">
        <f t="shared" si="8"/>
        <v>100</v>
      </c>
      <c r="G64" s="25">
        <f t="shared" si="0"/>
        <v>79.465620230166735</v>
      </c>
      <c r="H64" s="24">
        <f t="shared" si="1"/>
        <v>120</v>
      </c>
      <c r="I64" s="8">
        <v>32887</v>
      </c>
      <c r="J64" s="24">
        <f t="shared" si="2"/>
        <v>150</v>
      </c>
      <c r="K64" s="9">
        <v>22.28</v>
      </c>
      <c r="L64" s="24">
        <f t="shared" si="3"/>
        <v>40</v>
      </c>
      <c r="M64" s="5">
        <v>11.6</v>
      </c>
      <c r="N64" s="8">
        <f t="shared" si="4"/>
        <v>5</v>
      </c>
      <c r="O64" s="5">
        <v>12.3</v>
      </c>
      <c r="P64" s="8">
        <f t="shared" si="5"/>
        <v>5</v>
      </c>
      <c r="Q64" s="31">
        <f t="shared" si="6"/>
        <v>420</v>
      </c>
      <c r="R64" s="31">
        <f t="shared" si="7"/>
        <v>410</v>
      </c>
    </row>
    <row r="65" spans="1:18" x14ac:dyDescent="0.25">
      <c r="A65" s="2">
        <v>60</v>
      </c>
      <c r="B65" s="3" t="s">
        <v>59</v>
      </c>
      <c r="C65" s="8">
        <v>224242</v>
      </c>
      <c r="D65" s="8">
        <v>313536</v>
      </c>
      <c r="E65" s="23">
        <v>0</v>
      </c>
      <c r="F65" s="24">
        <f t="shared" si="8"/>
        <v>100</v>
      </c>
      <c r="G65" s="25">
        <f t="shared" si="0"/>
        <v>71.520335782812822</v>
      </c>
      <c r="H65" s="24">
        <f t="shared" si="1"/>
        <v>120</v>
      </c>
      <c r="I65" s="8">
        <v>45227</v>
      </c>
      <c r="J65" s="24">
        <f t="shared" si="2"/>
        <v>150</v>
      </c>
      <c r="K65" s="9">
        <v>23.87</v>
      </c>
      <c r="L65" s="24">
        <f t="shared" si="3"/>
        <v>40</v>
      </c>
      <c r="M65" s="5">
        <v>18.399999999999999</v>
      </c>
      <c r="N65" s="8">
        <f t="shared" si="4"/>
        <v>10</v>
      </c>
      <c r="O65" s="5">
        <v>12.1</v>
      </c>
      <c r="P65" s="8">
        <f t="shared" si="5"/>
        <v>5</v>
      </c>
      <c r="Q65" s="31">
        <f t="shared" si="6"/>
        <v>425</v>
      </c>
      <c r="R65" s="31">
        <f t="shared" si="7"/>
        <v>410</v>
      </c>
    </row>
    <row r="66" spans="1:18" x14ac:dyDescent="0.25">
      <c r="A66" s="2">
        <v>61</v>
      </c>
      <c r="B66" s="3" t="s">
        <v>60</v>
      </c>
      <c r="C66" s="8">
        <v>230044</v>
      </c>
      <c r="D66" s="8">
        <v>316435</v>
      </c>
      <c r="E66" s="23">
        <v>0</v>
      </c>
      <c r="F66" s="24">
        <f t="shared" si="8"/>
        <v>100</v>
      </c>
      <c r="G66" s="25">
        <f t="shared" si="0"/>
        <v>72.698658492265395</v>
      </c>
      <c r="H66" s="24">
        <f t="shared" si="1"/>
        <v>120</v>
      </c>
      <c r="I66" s="8">
        <v>51246</v>
      </c>
      <c r="J66" s="24">
        <f t="shared" si="2"/>
        <v>200</v>
      </c>
      <c r="K66" s="9">
        <v>26.13</v>
      </c>
      <c r="L66" s="24">
        <f t="shared" si="3"/>
        <v>40</v>
      </c>
      <c r="M66" s="5">
        <v>15.9</v>
      </c>
      <c r="N66" s="8">
        <f t="shared" si="4"/>
        <v>10</v>
      </c>
      <c r="O66" s="5">
        <v>13.2</v>
      </c>
      <c r="P66" s="8">
        <f t="shared" si="5"/>
        <v>5</v>
      </c>
      <c r="Q66" s="31">
        <f t="shared" si="6"/>
        <v>475</v>
      </c>
      <c r="R66" s="31">
        <f t="shared" si="7"/>
        <v>460</v>
      </c>
    </row>
    <row r="67" spans="1:18" x14ac:dyDescent="0.25">
      <c r="A67" s="2">
        <v>62</v>
      </c>
      <c r="B67" s="3" t="s">
        <v>61</v>
      </c>
      <c r="C67" s="8">
        <v>212770</v>
      </c>
      <c r="D67" s="8">
        <v>323463</v>
      </c>
      <c r="E67" s="24">
        <v>3</v>
      </c>
      <c r="F67" s="24">
        <f t="shared" si="8"/>
        <v>250</v>
      </c>
      <c r="G67" s="25">
        <f t="shared" si="0"/>
        <v>65.778775315878477</v>
      </c>
      <c r="H67" s="24">
        <f t="shared" si="1"/>
        <v>100</v>
      </c>
      <c r="I67" s="8">
        <v>44728</v>
      </c>
      <c r="J67" s="24">
        <f t="shared" si="2"/>
        <v>150</v>
      </c>
      <c r="K67" s="9">
        <v>24.19</v>
      </c>
      <c r="L67" s="24">
        <f t="shared" si="3"/>
        <v>40</v>
      </c>
      <c r="M67" s="5">
        <v>15.5</v>
      </c>
      <c r="N67" s="8">
        <f t="shared" si="4"/>
        <v>10</v>
      </c>
      <c r="O67" s="5">
        <v>12.6</v>
      </c>
      <c r="P67" s="8">
        <f t="shared" si="5"/>
        <v>5</v>
      </c>
      <c r="Q67" s="31">
        <f t="shared" si="6"/>
        <v>555</v>
      </c>
      <c r="R67" s="31">
        <f t="shared" si="7"/>
        <v>540</v>
      </c>
    </row>
    <row r="68" spans="1:18" x14ac:dyDescent="0.25">
      <c r="A68" s="2">
        <v>63</v>
      </c>
      <c r="B68" s="3" t="s">
        <v>62</v>
      </c>
      <c r="C68" s="8">
        <v>281508</v>
      </c>
      <c r="D68" s="8">
        <v>463354</v>
      </c>
      <c r="E68" s="23">
        <v>0</v>
      </c>
      <c r="F68" s="24">
        <f t="shared" si="8"/>
        <v>100</v>
      </c>
      <c r="G68" s="25">
        <f t="shared" si="0"/>
        <v>60.754412393116276</v>
      </c>
      <c r="H68" s="24">
        <f t="shared" si="1"/>
        <v>100</v>
      </c>
      <c r="I68" s="8">
        <v>64918</v>
      </c>
      <c r="J68" s="24">
        <f t="shared" si="2"/>
        <v>200</v>
      </c>
      <c r="K68" s="9">
        <v>39.89</v>
      </c>
      <c r="L68" s="24">
        <f t="shared" si="3"/>
        <v>50</v>
      </c>
      <c r="M68" s="5">
        <v>17.899999999999999</v>
      </c>
      <c r="N68" s="8">
        <f t="shared" si="4"/>
        <v>10</v>
      </c>
      <c r="O68" s="5">
        <v>13.3</v>
      </c>
      <c r="P68" s="8">
        <f t="shared" si="5"/>
        <v>5</v>
      </c>
      <c r="Q68" s="31">
        <f t="shared" si="6"/>
        <v>465</v>
      </c>
      <c r="R68" s="31">
        <f t="shared" si="7"/>
        <v>450</v>
      </c>
    </row>
    <row r="69" spans="1:18" x14ac:dyDescent="0.25">
      <c r="A69" s="2">
        <v>64</v>
      </c>
      <c r="B69" s="3" t="s">
        <v>63</v>
      </c>
      <c r="C69" s="8">
        <v>150392</v>
      </c>
      <c r="D69" s="8">
        <v>158960</v>
      </c>
      <c r="E69" s="23">
        <v>0</v>
      </c>
      <c r="F69" s="24">
        <f t="shared" si="8"/>
        <v>100</v>
      </c>
      <c r="G69" s="25">
        <f t="shared" si="0"/>
        <v>94.609964771011576</v>
      </c>
      <c r="H69" s="24">
        <f t="shared" si="1"/>
        <v>150</v>
      </c>
      <c r="I69" s="8">
        <v>26920</v>
      </c>
      <c r="J69" s="24">
        <f t="shared" si="2"/>
        <v>100</v>
      </c>
      <c r="K69" s="9">
        <v>25.19</v>
      </c>
      <c r="L69" s="24">
        <f t="shared" si="3"/>
        <v>40</v>
      </c>
      <c r="M69" s="5">
        <v>19.7</v>
      </c>
      <c r="N69" s="8">
        <f t="shared" si="4"/>
        <v>10</v>
      </c>
      <c r="O69" s="5">
        <v>12.5</v>
      </c>
      <c r="P69" s="8">
        <f t="shared" si="5"/>
        <v>5</v>
      </c>
      <c r="Q69" s="31">
        <f t="shared" si="6"/>
        <v>405</v>
      </c>
      <c r="R69" s="31">
        <f t="shared" si="7"/>
        <v>390</v>
      </c>
    </row>
    <row r="70" spans="1:18" x14ac:dyDescent="0.25">
      <c r="A70" s="2">
        <v>65</v>
      </c>
      <c r="B70" s="3" t="s">
        <v>64</v>
      </c>
      <c r="C70" s="8">
        <v>128953</v>
      </c>
      <c r="D70" s="8">
        <v>185591</v>
      </c>
      <c r="E70" s="24">
        <v>3</v>
      </c>
      <c r="F70" s="24">
        <f t="shared" si="8"/>
        <v>250</v>
      </c>
      <c r="G70" s="25">
        <f t="shared" si="0"/>
        <v>69.482356364263353</v>
      </c>
      <c r="H70" s="24">
        <f t="shared" si="1"/>
        <v>100</v>
      </c>
      <c r="I70" s="8">
        <v>25798</v>
      </c>
      <c r="J70" s="24">
        <f t="shared" si="2"/>
        <v>100</v>
      </c>
      <c r="K70" s="9">
        <v>24.68</v>
      </c>
      <c r="L70" s="24">
        <f t="shared" si="3"/>
        <v>40</v>
      </c>
      <c r="M70" s="5">
        <v>16.3</v>
      </c>
      <c r="N70" s="8">
        <f t="shared" si="4"/>
        <v>10</v>
      </c>
      <c r="O70" s="5">
        <v>12</v>
      </c>
      <c r="P70" s="8">
        <f t="shared" si="5"/>
        <v>5</v>
      </c>
      <c r="Q70" s="31">
        <f t="shared" si="6"/>
        <v>505</v>
      </c>
      <c r="R70" s="31">
        <f t="shared" si="7"/>
        <v>490</v>
      </c>
    </row>
    <row r="71" spans="1:18" x14ac:dyDescent="0.25">
      <c r="A71" s="2">
        <v>66</v>
      </c>
      <c r="B71" s="3" t="s">
        <v>65</v>
      </c>
      <c r="C71" s="8">
        <v>202266</v>
      </c>
      <c r="D71" s="8">
        <v>264892</v>
      </c>
      <c r="E71" s="24">
        <v>3</v>
      </c>
      <c r="F71" s="24">
        <f t="shared" si="8"/>
        <v>250</v>
      </c>
      <c r="G71" s="25">
        <f t="shared" ref="G71:G134" si="9">C71/D71*100</f>
        <v>76.357911903719256</v>
      </c>
      <c r="H71" s="24">
        <f t="shared" ref="H71:H134" si="10">IF(G71&gt;=80,150,IF(G71&gt;=70,120,IF(G71&gt;=60,100,50)))</f>
        <v>120</v>
      </c>
      <c r="I71" s="8">
        <v>44001</v>
      </c>
      <c r="J71" s="24">
        <f t="shared" ref="J71:J134" si="11">IF(I71&gt;=50000, 200, IF(I71&gt;=30000, 150, IF(I71&gt;=10000, 100, 50)))</f>
        <v>150</v>
      </c>
      <c r="K71" s="9">
        <v>31.27</v>
      </c>
      <c r="L71" s="24">
        <f t="shared" ref="L71:L134" si="12">IF(K71&gt;=40,80,IF(K71&gt;=30,50,IF(K71&gt;=20,40,IF(K71&lt;20,20))))</f>
        <v>50</v>
      </c>
      <c r="M71" s="5">
        <v>15.1</v>
      </c>
      <c r="N71" s="8">
        <f t="shared" ref="N71:N134" si="13">IF(M71&gt;14,10,IF(M71&gt;=7,5,1))</f>
        <v>10</v>
      </c>
      <c r="O71" s="5">
        <v>12.2</v>
      </c>
      <c r="P71" s="8">
        <f t="shared" ref="P71:P134" si="14">IF(O71&gt;=10,5,1)</f>
        <v>5</v>
      </c>
      <c r="Q71" s="31">
        <f t="shared" ref="Q71:Q134" si="15">F71+H71+J71+L71+N71+P71</f>
        <v>585</v>
      </c>
      <c r="R71" s="31">
        <f t="shared" ref="R71:R134" si="16">F71+H71+J71+L71</f>
        <v>570</v>
      </c>
    </row>
    <row r="72" spans="1:18" x14ac:dyDescent="0.25">
      <c r="A72" s="2">
        <v>67</v>
      </c>
      <c r="B72" s="3" t="s">
        <v>66</v>
      </c>
      <c r="C72" s="8">
        <v>146810</v>
      </c>
      <c r="D72" s="8">
        <v>190444</v>
      </c>
      <c r="E72" s="24">
        <v>3</v>
      </c>
      <c r="F72" s="24">
        <f t="shared" ref="F72:F134" si="17">IF(E72=3, 250, IF(E72=2, 200, IF(E72=1, 150, 100)))</f>
        <v>250</v>
      </c>
      <c r="G72" s="25">
        <f t="shared" si="9"/>
        <v>77.088277918968302</v>
      </c>
      <c r="H72" s="24">
        <f t="shared" si="10"/>
        <v>120</v>
      </c>
      <c r="I72" s="8">
        <v>33521</v>
      </c>
      <c r="J72" s="24">
        <f t="shared" si="11"/>
        <v>150</v>
      </c>
      <c r="K72" s="9">
        <v>32.92</v>
      </c>
      <c r="L72" s="24">
        <f t="shared" si="12"/>
        <v>50</v>
      </c>
      <c r="M72" s="5">
        <v>18.2</v>
      </c>
      <c r="N72" s="8">
        <f t="shared" si="13"/>
        <v>10</v>
      </c>
      <c r="O72" s="5">
        <v>11.3</v>
      </c>
      <c r="P72" s="8">
        <f t="shared" si="14"/>
        <v>5</v>
      </c>
      <c r="Q72" s="31">
        <f t="shared" si="15"/>
        <v>585</v>
      </c>
      <c r="R72" s="31">
        <f t="shared" si="16"/>
        <v>570</v>
      </c>
    </row>
    <row r="73" spans="1:18" x14ac:dyDescent="0.25">
      <c r="A73" s="2">
        <v>68</v>
      </c>
      <c r="B73" s="3" t="s">
        <v>67</v>
      </c>
      <c r="C73" s="8">
        <v>184981</v>
      </c>
      <c r="D73" s="8">
        <v>265270</v>
      </c>
      <c r="E73" s="23">
        <v>0</v>
      </c>
      <c r="F73" s="24">
        <f t="shared" si="17"/>
        <v>100</v>
      </c>
      <c r="G73" s="25">
        <f t="shared" si="9"/>
        <v>69.733102122365892</v>
      </c>
      <c r="H73" s="24">
        <f t="shared" si="10"/>
        <v>100</v>
      </c>
      <c r="I73" s="8">
        <v>46557</v>
      </c>
      <c r="J73" s="24">
        <f t="shared" si="11"/>
        <v>150</v>
      </c>
      <c r="K73" s="9">
        <v>23.52</v>
      </c>
      <c r="L73" s="24">
        <f t="shared" si="12"/>
        <v>40</v>
      </c>
      <c r="M73" s="5">
        <v>17.8</v>
      </c>
      <c r="N73" s="8">
        <f t="shared" si="13"/>
        <v>10</v>
      </c>
      <c r="O73" s="5">
        <v>12.2</v>
      </c>
      <c r="P73" s="8">
        <f t="shared" si="14"/>
        <v>5</v>
      </c>
      <c r="Q73" s="31">
        <f t="shared" si="15"/>
        <v>405</v>
      </c>
      <c r="R73" s="31">
        <f t="shared" si="16"/>
        <v>390</v>
      </c>
    </row>
    <row r="74" spans="1:18" x14ac:dyDescent="0.25">
      <c r="A74" s="2">
        <v>69</v>
      </c>
      <c r="B74" s="3" t="s">
        <v>68</v>
      </c>
      <c r="C74" s="8">
        <v>152489</v>
      </c>
      <c r="D74" s="8">
        <v>228195</v>
      </c>
      <c r="E74" s="24">
        <v>3</v>
      </c>
      <c r="F74" s="24">
        <f t="shared" si="17"/>
        <v>250</v>
      </c>
      <c r="G74" s="25">
        <f t="shared" si="9"/>
        <v>66.823988255658534</v>
      </c>
      <c r="H74" s="24">
        <f t="shared" si="10"/>
        <v>100</v>
      </c>
      <c r="I74" s="8">
        <v>29261</v>
      </c>
      <c r="J74" s="24">
        <f t="shared" si="11"/>
        <v>100</v>
      </c>
      <c r="K74" s="9">
        <v>27.74</v>
      </c>
      <c r="L74" s="24">
        <f t="shared" si="12"/>
        <v>40</v>
      </c>
      <c r="M74" s="5">
        <v>14.3</v>
      </c>
      <c r="N74" s="8">
        <f t="shared" si="13"/>
        <v>10</v>
      </c>
      <c r="O74" s="5">
        <v>12.4</v>
      </c>
      <c r="P74" s="8">
        <f t="shared" si="14"/>
        <v>5</v>
      </c>
      <c r="Q74" s="31">
        <f t="shared" si="15"/>
        <v>505</v>
      </c>
      <c r="R74" s="31">
        <f t="shared" si="16"/>
        <v>490</v>
      </c>
    </row>
    <row r="75" spans="1:18" x14ac:dyDescent="0.25">
      <c r="A75" s="2">
        <v>70</v>
      </c>
      <c r="B75" s="3" t="s">
        <v>69</v>
      </c>
      <c r="C75" s="8">
        <v>179307</v>
      </c>
      <c r="D75" s="8">
        <v>268910</v>
      </c>
      <c r="E75" s="24">
        <v>3</v>
      </c>
      <c r="F75" s="24">
        <f t="shared" si="17"/>
        <v>250</v>
      </c>
      <c r="G75" s="25">
        <f t="shared" si="9"/>
        <v>66.679186344873756</v>
      </c>
      <c r="H75" s="24">
        <f t="shared" si="10"/>
        <v>100</v>
      </c>
      <c r="I75" s="8">
        <v>41717</v>
      </c>
      <c r="J75" s="24">
        <f t="shared" si="11"/>
        <v>150</v>
      </c>
      <c r="K75" s="9">
        <v>29.62</v>
      </c>
      <c r="L75" s="24">
        <f t="shared" si="12"/>
        <v>40</v>
      </c>
      <c r="M75" s="5">
        <v>15.7</v>
      </c>
      <c r="N75" s="8">
        <f t="shared" si="13"/>
        <v>10</v>
      </c>
      <c r="O75" s="5">
        <v>12</v>
      </c>
      <c r="P75" s="8">
        <f t="shared" si="14"/>
        <v>5</v>
      </c>
      <c r="Q75" s="31">
        <f t="shared" si="15"/>
        <v>555</v>
      </c>
      <c r="R75" s="31">
        <f t="shared" si="16"/>
        <v>540</v>
      </c>
    </row>
    <row r="76" spans="1:18" x14ac:dyDescent="0.25">
      <c r="A76" s="2">
        <v>71</v>
      </c>
      <c r="B76" s="3" t="s">
        <v>70</v>
      </c>
      <c r="C76" s="8">
        <v>156161</v>
      </c>
      <c r="D76" s="8">
        <v>228446</v>
      </c>
      <c r="E76" s="24">
        <v>3</v>
      </c>
      <c r="F76" s="24">
        <f t="shared" si="17"/>
        <v>250</v>
      </c>
      <c r="G76" s="25">
        <f t="shared" si="9"/>
        <v>68.357948924472296</v>
      </c>
      <c r="H76" s="24">
        <f t="shared" si="10"/>
        <v>100</v>
      </c>
      <c r="I76" s="8">
        <v>29758</v>
      </c>
      <c r="J76" s="24">
        <f t="shared" si="11"/>
        <v>100</v>
      </c>
      <c r="K76" s="9">
        <v>19.47</v>
      </c>
      <c r="L76" s="24">
        <f t="shared" si="12"/>
        <v>20</v>
      </c>
      <c r="M76" s="5">
        <v>14.1</v>
      </c>
      <c r="N76" s="8">
        <f t="shared" si="13"/>
        <v>10</v>
      </c>
      <c r="O76" s="5">
        <v>12.2</v>
      </c>
      <c r="P76" s="8">
        <f t="shared" si="14"/>
        <v>5</v>
      </c>
      <c r="Q76" s="31">
        <f t="shared" si="15"/>
        <v>485</v>
      </c>
      <c r="R76" s="31">
        <f t="shared" si="16"/>
        <v>470</v>
      </c>
    </row>
    <row r="77" spans="1:18" x14ac:dyDescent="0.25">
      <c r="A77" s="2">
        <v>72</v>
      </c>
      <c r="B77" s="3" t="s">
        <v>71</v>
      </c>
      <c r="C77" s="8">
        <v>153572</v>
      </c>
      <c r="D77" s="8">
        <v>205780</v>
      </c>
      <c r="E77" s="24">
        <v>3</v>
      </c>
      <c r="F77" s="24">
        <f t="shared" si="17"/>
        <v>250</v>
      </c>
      <c r="G77" s="25">
        <f t="shared" si="9"/>
        <v>74.629215667217423</v>
      </c>
      <c r="H77" s="24">
        <f t="shared" si="10"/>
        <v>120</v>
      </c>
      <c r="I77" s="8">
        <v>27985</v>
      </c>
      <c r="J77" s="24">
        <f t="shared" si="11"/>
        <v>100</v>
      </c>
      <c r="K77" s="9">
        <v>21.74</v>
      </c>
      <c r="L77" s="24">
        <f t="shared" si="12"/>
        <v>40</v>
      </c>
      <c r="M77" s="5">
        <v>16</v>
      </c>
      <c r="N77" s="8">
        <f t="shared" si="13"/>
        <v>10</v>
      </c>
      <c r="O77" s="5">
        <v>12.3</v>
      </c>
      <c r="P77" s="8">
        <f t="shared" si="14"/>
        <v>5</v>
      </c>
      <c r="Q77" s="31">
        <f t="shared" si="15"/>
        <v>525</v>
      </c>
      <c r="R77" s="31">
        <f t="shared" si="16"/>
        <v>510</v>
      </c>
    </row>
    <row r="78" spans="1:18" x14ac:dyDescent="0.25">
      <c r="A78" s="2">
        <v>73</v>
      </c>
      <c r="B78" s="3" t="s">
        <v>72</v>
      </c>
      <c r="C78" s="8">
        <v>163131</v>
      </c>
      <c r="D78" s="8">
        <v>246959</v>
      </c>
      <c r="E78" s="24">
        <v>3</v>
      </c>
      <c r="F78" s="24">
        <f t="shared" si="17"/>
        <v>250</v>
      </c>
      <c r="G78" s="25">
        <f t="shared" si="9"/>
        <v>66.055904016456168</v>
      </c>
      <c r="H78" s="24">
        <f t="shared" si="10"/>
        <v>100</v>
      </c>
      <c r="I78" s="8">
        <v>26708</v>
      </c>
      <c r="J78" s="24">
        <f t="shared" si="11"/>
        <v>100</v>
      </c>
      <c r="K78" s="9">
        <v>21.75</v>
      </c>
      <c r="L78" s="24">
        <f t="shared" si="12"/>
        <v>40</v>
      </c>
      <c r="M78" s="5">
        <v>16.600000000000001</v>
      </c>
      <c r="N78" s="8">
        <f t="shared" si="13"/>
        <v>10</v>
      </c>
      <c r="O78" s="5">
        <v>12.2</v>
      </c>
      <c r="P78" s="8">
        <f t="shared" si="14"/>
        <v>5</v>
      </c>
      <c r="Q78" s="31">
        <f t="shared" si="15"/>
        <v>505</v>
      </c>
      <c r="R78" s="31">
        <f t="shared" si="16"/>
        <v>490</v>
      </c>
    </row>
    <row r="79" spans="1:18" x14ac:dyDescent="0.25">
      <c r="A79" s="2">
        <v>74</v>
      </c>
      <c r="B79" s="3" t="s">
        <v>73</v>
      </c>
      <c r="C79" s="8">
        <v>154464</v>
      </c>
      <c r="D79" s="8">
        <v>282515</v>
      </c>
      <c r="E79" s="24">
        <v>3</v>
      </c>
      <c r="F79" s="24">
        <f t="shared" si="17"/>
        <v>250</v>
      </c>
      <c r="G79" s="25">
        <f t="shared" si="9"/>
        <v>54.674619046776272</v>
      </c>
      <c r="H79" s="24">
        <f t="shared" si="10"/>
        <v>50</v>
      </c>
      <c r="I79" s="8">
        <v>33777</v>
      </c>
      <c r="J79" s="24">
        <f t="shared" si="11"/>
        <v>150</v>
      </c>
      <c r="K79" s="9">
        <v>25.81</v>
      </c>
      <c r="L79" s="24">
        <f t="shared" si="12"/>
        <v>40</v>
      </c>
      <c r="M79" s="5">
        <v>15.4</v>
      </c>
      <c r="N79" s="8">
        <f t="shared" si="13"/>
        <v>10</v>
      </c>
      <c r="O79" s="5">
        <v>12.5</v>
      </c>
      <c r="P79" s="8">
        <f t="shared" si="14"/>
        <v>5</v>
      </c>
      <c r="Q79" s="31">
        <f t="shared" si="15"/>
        <v>505</v>
      </c>
      <c r="R79" s="31">
        <f t="shared" si="16"/>
        <v>490</v>
      </c>
    </row>
    <row r="80" spans="1:18" x14ac:dyDescent="0.25">
      <c r="A80" s="2">
        <v>75</v>
      </c>
      <c r="B80" s="3" t="s">
        <v>74</v>
      </c>
      <c r="C80" s="8">
        <v>307456</v>
      </c>
      <c r="D80" s="8">
        <v>479676</v>
      </c>
      <c r="E80" s="23">
        <v>0</v>
      </c>
      <c r="F80" s="24">
        <f t="shared" si="17"/>
        <v>100</v>
      </c>
      <c r="G80" s="25">
        <f t="shared" si="9"/>
        <v>64.09659853734604</v>
      </c>
      <c r="H80" s="24">
        <f t="shared" si="10"/>
        <v>100</v>
      </c>
      <c r="I80" s="8">
        <v>71656</v>
      </c>
      <c r="J80" s="24">
        <f t="shared" si="11"/>
        <v>200</v>
      </c>
      <c r="K80" s="9">
        <v>33.29</v>
      </c>
      <c r="L80" s="24">
        <f t="shared" si="12"/>
        <v>50</v>
      </c>
      <c r="M80" s="5">
        <v>15</v>
      </c>
      <c r="N80" s="8">
        <f t="shared" si="13"/>
        <v>10</v>
      </c>
      <c r="O80" s="5">
        <v>11.9</v>
      </c>
      <c r="P80" s="8">
        <f t="shared" si="14"/>
        <v>5</v>
      </c>
      <c r="Q80" s="31">
        <f t="shared" si="15"/>
        <v>465</v>
      </c>
      <c r="R80" s="31">
        <f t="shared" si="16"/>
        <v>450</v>
      </c>
    </row>
    <row r="81" spans="1:18" x14ac:dyDescent="0.25">
      <c r="A81" s="2">
        <v>76</v>
      </c>
      <c r="B81" s="3" t="s">
        <v>75</v>
      </c>
      <c r="C81" s="8">
        <v>249450</v>
      </c>
      <c r="D81" s="8">
        <v>325196</v>
      </c>
      <c r="E81" s="23">
        <v>0</v>
      </c>
      <c r="F81" s="24">
        <f t="shared" si="17"/>
        <v>100</v>
      </c>
      <c r="G81" s="25">
        <f t="shared" si="9"/>
        <v>76.707585579158405</v>
      </c>
      <c r="H81" s="24">
        <f t="shared" si="10"/>
        <v>120</v>
      </c>
      <c r="I81" s="8">
        <v>53539</v>
      </c>
      <c r="J81" s="24">
        <f t="shared" si="11"/>
        <v>200</v>
      </c>
      <c r="K81" s="9">
        <v>23.17</v>
      </c>
      <c r="L81" s="24">
        <f t="shared" si="12"/>
        <v>40</v>
      </c>
      <c r="M81" s="5">
        <v>14.9</v>
      </c>
      <c r="N81" s="8">
        <f t="shared" si="13"/>
        <v>10</v>
      </c>
      <c r="O81" s="5">
        <v>12</v>
      </c>
      <c r="P81" s="8">
        <f t="shared" si="14"/>
        <v>5</v>
      </c>
      <c r="Q81" s="31">
        <f t="shared" si="15"/>
        <v>475</v>
      </c>
      <c r="R81" s="31">
        <f t="shared" si="16"/>
        <v>460</v>
      </c>
    </row>
    <row r="82" spans="1:18" x14ac:dyDescent="0.25">
      <c r="A82" s="2">
        <v>77</v>
      </c>
      <c r="B82" s="3" t="s">
        <v>76</v>
      </c>
      <c r="C82" s="8">
        <v>205473</v>
      </c>
      <c r="D82" s="8">
        <v>238297</v>
      </c>
      <c r="E82" s="23">
        <v>0</v>
      </c>
      <c r="F82" s="24">
        <f t="shared" si="17"/>
        <v>100</v>
      </c>
      <c r="G82" s="25">
        <f t="shared" si="9"/>
        <v>86.225592432972292</v>
      </c>
      <c r="H82" s="24">
        <f t="shared" si="10"/>
        <v>150</v>
      </c>
      <c r="I82" s="8">
        <v>46053</v>
      </c>
      <c r="J82" s="24">
        <f t="shared" si="11"/>
        <v>150</v>
      </c>
      <c r="K82" s="9">
        <v>32.04</v>
      </c>
      <c r="L82" s="24">
        <f t="shared" si="12"/>
        <v>50</v>
      </c>
      <c r="M82" s="5">
        <v>15.5</v>
      </c>
      <c r="N82" s="8">
        <f t="shared" si="13"/>
        <v>10</v>
      </c>
      <c r="O82" s="5">
        <v>12.6</v>
      </c>
      <c r="P82" s="8">
        <f t="shared" si="14"/>
        <v>5</v>
      </c>
      <c r="Q82" s="31">
        <f t="shared" si="15"/>
        <v>465</v>
      </c>
      <c r="R82" s="31">
        <f t="shared" si="16"/>
        <v>450</v>
      </c>
    </row>
    <row r="83" spans="1:18" x14ac:dyDescent="0.25">
      <c r="A83" s="2">
        <v>78</v>
      </c>
      <c r="B83" s="3" t="s">
        <v>77</v>
      </c>
      <c r="C83" s="8">
        <v>229537</v>
      </c>
      <c r="D83" s="8">
        <v>302426</v>
      </c>
      <c r="E83" s="23">
        <v>0</v>
      </c>
      <c r="F83" s="24">
        <f t="shared" si="17"/>
        <v>100</v>
      </c>
      <c r="G83" s="25">
        <f t="shared" si="9"/>
        <v>75.898566922156164</v>
      </c>
      <c r="H83" s="24">
        <f t="shared" si="10"/>
        <v>120</v>
      </c>
      <c r="I83" s="8">
        <v>40698</v>
      </c>
      <c r="J83" s="24">
        <f t="shared" si="11"/>
        <v>150</v>
      </c>
      <c r="K83" s="9">
        <v>27.61</v>
      </c>
      <c r="L83" s="24">
        <f t="shared" si="12"/>
        <v>40</v>
      </c>
      <c r="M83" s="5">
        <v>19.600000000000001</v>
      </c>
      <c r="N83" s="8">
        <f t="shared" si="13"/>
        <v>10</v>
      </c>
      <c r="O83" s="5">
        <v>10.199999999999999</v>
      </c>
      <c r="P83" s="8">
        <f t="shared" si="14"/>
        <v>5</v>
      </c>
      <c r="Q83" s="31">
        <f t="shared" si="15"/>
        <v>425</v>
      </c>
      <c r="R83" s="31">
        <f t="shared" si="16"/>
        <v>410</v>
      </c>
    </row>
    <row r="84" spans="1:18" x14ac:dyDescent="0.25">
      <c r="A84" s="2">
        <v>79</v>
      </c>
      <c r="B84" s="3" t="s">
        <v>78</v>
      </c>
      <c r="C84" s="8">
        <v>168263</v>
      </c>
      <c r="D84" s="8">
        <v>177102</v>
      </c>
      <c r="E84" s="23">
        <v>0</v>
      </c>
      <c r="F84" s="24">
        <f t="shared" si="17"/>
        <v>100</v>
      </c>
      <c r="G84" s="25">
        <f t="shared" si="9"/>
        <v>95.009090806427935</v>
      </c>
      <c r="H84" s="24">
        <f t="shared" si="10"/>
        <v>150</v>
      </c>
      <c r="I84" s="8">
        <v>30888</v>
      </c>
      <c r="J84" s="24">
        <f t="shared" si="11"/>
        <v>150</v>
      </c>
      <c r="K84" s="9">
        <v>30.45</v>
      </c>
      <c r="L84" s="24">
        <f t="shared" si="12"/>
        <v>50</v>
      </c>
      <c r="M84" s="5">
        <v>16.5</v>
      </c>
      <c r="N84" s="8">
        <f t="shared" si="13"/>
        <v>10</v>
      </c>
      <c r="O84" s="5">
        <v>10.7</v>
      </c>
      <c r="P84" s="8">
        <f t="shared" si="14"/>
        <v>5</v>
      </c>
      <c r="Q84" s="31">
        <f t="shared" si="15"/>
        <v>465</v>
      </c>
      <c r="R84" s="31">
        <f t="shared" si="16"/>
        <v>450</v>
      </c>
    </row>
    <row r="85" spans="1:18" x14ac:dyDescent="0.25">
      <c r="A85" s="2">
        <v>80</v>
      </c>
      <c r="B85" s="3" t="s">
        <v>79</v>
      </c>
      <c r="C85" s="8">
        <v>207445</v>
      </c>
      <c r="D85" s="8">
        <v>254957</v>
      </c>
      <c r="E85" s="23">
        <v>0</v>
      </c>
      <c r="F85" s="24">
        <f t="shared" si="17"/>
        <v>100</v>
      </c>
      <c r="G85" s="25">
        <f t="shared" si="9"/>
        <v>81.364700714238097</v>
      </c>
      <c r="H85" s="24">
        <f t="shared" si="10"/>
        <v>150</v>
      </c>
      <c r="I85" s="8">
        <v>38631</v>
      </c>
      <c r="J85" s="24">
        <f t="shared" si="11"/>
        <v>150</v>
      </c>
      <c r="K85" s="9">
        <v>26.31</v>
      </c>
      <c r="L85" s="24">
        <f t="shared" si="12"/>
        <v>40</v>
      </c>
      <c r="M85" s="5">
        <v>15</v>
      </c>
      <c r="N85" s="8">
        <f t="shared" si="13"/>
        <v>10</v>
      </c>
      <c r="O85" s="5">
        <v>11.5</v>
      </c>
      <c r="P85" s="8">
        <f t="shared" si="14"/>
        <v>5</v>
      </c>
      <c r="Q85" s="31">
        <f t="shared" si="15"/>
        <v>455</v>
      </c>
      <c r="R85" s="31">
        <f t="shared" si="16"/>
        <v>440</v>
      </c>
    </row>
    <row r="86" spans="1:18" x14ac:dyDescent="0.25">
      <c r="A86" s="2">
        <v>81</v>
      </c>
      <c r="B86" s="3" t="s">
        <v>80</v>
      </c>
      <c r="C86" s="8">
        <v>131060</v>
      </c>
      <c r="D86" s="8">
        <v>233382</v>
      </c>
      <c r="E86" s="23">
        <v>0</v>
      </c>
      <c r="F86" s="24">
        <f t="shared" si="17"/>
        <v>100</v>
      </c>
      <c r="G86" s="25">
        <f t="shared" si="9"/>
        <v>56.156858712325722</v>
      </c>
      <c r="H86" s="24">
        <f t="shared" si="10"/>
        <v>50</v>
      </c>
      <c r="I86" s="8">
        <v>28699</v>
      </c>
      <c r="J86" s="24">
        <f t="shared" si="11"/>
        <v>100</v>
      </c>
      <c r="K86" s="9">
        <v>26.83</v>
      </c>
      <c r="L86" s="24">
        <f t="shared" si="12"/>
        <v>40</v>
      </c>
      <c r="M86" s="5">
        <v>12.3</v>
      </c>
      <c r="N86" s="8">
        <f t="shared" si="13"/>
        <v>5</v>
      </c>
      <c r="O86" s="5">
        <v>9.5</v>
      </c>
      <c r="P86" s="8">
        <f t="shared" si="14"/>
        <v>1</v>
      </c>
      <c r="Q86" s="31">
        <f t="shared" si="15"/>
        <v>296</v>
      </c>
      <c r="R86" s="31">
        <f t="shared" si="16"/>
        <v>290</v>
      </c>
    </row>
    <row r="87" spans="1:18" x14ac:dyDescent="0.25">
      <c r="A87" s="2">
        <v>82</v>
      </c>
      <c r="B87" s="3" t="s">
        <v>81</v>
      </c>
      <c r="C87" s="8">
        <v>137039</v>
      </c>
      <c r="D87" s="8">
        <v>154919</v>
      </c>
      <c r="E87" s="23">
        <v>0</v>
      </c>
      <c r="F87" s="24">
        <f t="shared" si="17"/>
        <v>100</v>
      </c>
      <c r="G87" s="25">
        <f t="shared" si="9"/>
        <v>88.458484756550192</v>
      </c>
      <c r="H87" s="24">
        <f t="shared" si="10"/>
        <v>150</v>
      </c>
      <c r="I87" s="8">
        <v>28215</v>
      </c>
      <c r="J87" s="24">
        <f t="shared" si="11"/>
        <v>100</v>
      </c>
      <c r="K87" s="9">
        <v>29.21</v>
      </c>
      <c r="L87" s="24">
        <f t="shared" si="12"/>
        <v>40</v>
      </c>
      <c r="M87" s="5">
        <v>16.3</v>
      </c>
      <c r="N87" s="8">
        <f t="shared" si="13"/>
        <v>10</v>
      </c>
      <c r="O87" s="5">
        <v>11.7</v>
      </c>
      <c r="P87" s="8">
        <f t="shared" si="14"/>
        <v>5</v>
      </c>
      <c r="Q87" s="31">
        <f t="shared" si="15"/>
        <v>405</v>
      </c>
      <c r="R87" s="31">
        <f t="shared" si="16"/>
        <v>390</v>
      </c>
    </row>
    <row r="88" spans="1:18" x14ac:dyDescent="0.25">
      <c r="A88" s="2">
        <v>83</v>
      </c>
      <c r="B88" s="3" t="s">
        <v>82</v>
      </c>
      <c r="C88" s="8">
        <v>180418</v>
      </c>
      <c r="D88" s="8">
        <v>284137</v>
      </c>
      <c r="E88" s="23">
        <v>0</v>
      </c>
      <c r="F88" s="24">
        <f t="shared" si="17"/>
        <v>100</v>
      </c>
      <c r="G88" s="25">
        <f t="shared" si="9"/>
        <v>63.496834273607448</v>
      </c>
      <c r="H88" s="24">
        <f t="shared" si="10"/>
        <v>100</v>
      </c>
      <c r="I88" s="8">
        <v>32984</v>
      </c>
      <c r="J88" s="24">
        <f t="shared" si="11"/>
        <v>150</v>
      </c>
      <c r="K88" s="9">
        <v>32.700000000000003</v>
      </c>
      <c r="L88" s="24">
        <f t="shared" si="12"/>
        <v>50</v>
      </c>
      <c r="M88" s="5">
        <v>17.2</v>
      </c>
      <c r="N88" s="8">
        <f t="shared" si="13"/>
        <v>10</v>
      </c>
      <c r="O88" s="5">
        <v>10.5</v>
      </c>
      <c r="P88" s="8">
        <f t="shared" si="14"/>
        <v>5</v>
      </c>
      <c r="Q88" s="31">
        <f t="shared" si="15"/>
        <v>415</v>
      </c>
      <c r="R88" s="31">
        <f t="shared" si="16"/>
        <v>400</v>
      </c>
    </row>
    <row r="89" spans="1:18" x14ac:dyDescent="0.25">
      <c r="A89" s="2">
        <v>84</v>
      </c>
      <c r="B89" s="3" t="s">
        <v>83</v>
      </c>
      <c r="C89" s="8">
        <v>148916</v>
      </c>
      <c r="D89" s="8">
        <v>155201</v>
      </c>
      <c r="E89" s="23">
        <v>0</v>
      </c>
      <c r="F89" s="24">
        <f t="shared" si="17"/>
        <v>100</v>
      </c>
      <c r="G89" s="25">
        <f t="shared" si="9"/>
        <v>95.95041269063988</v>
      </c>
      <c r="H89" s="24">
        <f t="shared" si="10"/>
        <v>150</v>
      </c>
      <c r="I89" s="8">
        <v>30959</v>
      </c>
      <c r="J89" s="24">
        <f t="shared" si="11"/>
        <v>150</v>
      </c>
      <c r="K89" s="9">
        <v>28.1</v>
      </c>
      <c r="L89" s="24">
        <f t="shared" si="12"/>
        <v>40</v>
      </c>
      <c r="M89" s="5">
        <v>14.9</v>
      </c>
      <c r="N89" s="8">
        <f t="shared" si="13"/>
        <v>10</v>
      </c>
      <c r="O89" s="5">
        <v>10.8</v>
      </c>
      <c r="P89" s="8">
        <f t="shared" si="14"/>
        <v>5</v>
      </c>
      <c r="Q89" s="31">
        <f t="shared" si="15"/>
        <v>455</v>
      </c>
      <c r="R89" s="31">
        <f t="shared" si="16"/>
        <v>440</v>
      </c>
    </row>
    <row r="90" spans="1:18" x14ac:dyDescent="0.25">
      <c r="A90" s="2">
        <v>85</v>
      </c>
      <c r="B90" s="3" t="s">
        <v>84</v>
      </c>
      <c r="C90" s="8">
        <v>138466</v>
      </c>
      <c r="D90" s="8">
        <v>196787</v>
      </c>
      <c r="E90" s="24">
        <v>3</v>
      </c>
      <c r="F90" s="24">
        <f t="shared" si="17"/>
        <v>250</v>
      </c>
      <c r="G90" s="25">
        <f t="shared" si="9"/>
        <v>70.363387825415302</v>
      </c>
      <c r="H90" s="24">
        <f t="shared" si="10"/>
        <v>120</v>
      </c>
      <c r="I90" s="8">
        <v>30956</v>
      </c>
      <c r="J90" s="24">
        <f t="shared" si="11"/>
        <v>150</v>
      </c>
      <c r="K90" s="9">
        <v>32.39</v>
      </c>
      <c r="L90" s="24">
        <f t="shared" si="12"/>
        <v>50</v>
      </c>
      <c r="M90" s="5">
        <v>11.6</v>
      </c>
      <c r="N90" s="8">
        <f t="shared" si="13"/>
        <v>5</v>
      </c>
      <c r="O90" s="5">
        <v>10.6</v>
      </c>
      <c r="P90" s="8">
        <f t="shared" si="14"/>
        <v>5</v>
      </c>
      <c r="Q90" s="31">
        <f t="shared" si="15"/>
        <v>580</v>
      </c>
      <c r="R90" s="31">
        <f t="shared" si="16"/>
        <v>570</v>
      </c>
    </row>
    <row r="91" spans="1:18" x14ac:dyDescent="0.25">
      <c r="A91" s="2">
        <v>86</v>
      </c>
      <c r="B91" s="3" t="s">
        <v>85</v>
      </c>
      <c r="C91" s="8">
        <v>266501</v>
      </c>
      <c r="D91" s="8">
        <v>401749</v>
      </c>
      <c r="E91" s="23">
        <v>0</v>
      </c>
      <c r="F91" s="24">
        <f t="shared" si="17"/>
        <v>100</v>
      </c>
      <c r="G91" s="25">
        <f t="shared" si="9"/>
        <v>66.335199340881985</v>
      </c>
      <c r="H91" s="24">
        <f t="shared" si="10"/>
        <v>100</v>
      </c>
      <c r="I91" s="8">
        <v>53419</v>
      </c>
      <c r="J91" s="24">
        <f t="shared" si="11"/>
        <v>200</v>
      </c>
      <c r="K91" s="9">
        <v>46.73</v>
      </c>
      <c r="L91" s="24">
        <f t="shared" si="12"/>
        <v>80</v>
      </c>
      <c r="M91" s="5">
        <v>16.399999999999999</v>
      </c>
      <c r="N91" s="8">
        <f t="shared" si="13"/>
        <v>10</v>
      </c>
      <c r="O91" s="5">
        <v>9</v>
      </c>
      <c r="P91" s="8">
        <f t="shared" si="14"/>
        <v>1</v>
      </c>
      <c r="Q91" s="31">
        <f t="shared" si="15"/>
        <v>491</v>
      </c>
      <c r="R91" s="31">
        <f t="shared" si="16"/>
        <v>480</v>
      </c>
    </row>
    <row r="92" spans="1:18" x14ac:dyDescent="0.25">
      <c r="A92" s="2">
        <v>87</v>
      </c>
      <c r="B92" s="3" t="s">
        <v>86</v>
      </c>
      <c r="C92" s="8">
        <v>178615</v>
      </c>
      <c r="D92" s="8">
        <v>206712</v>
      </c>
      <c r="E92" s="23">
        <v>0</v>
      </c>
      <c r="F92" s="24">
        <f t="shared" si="17"/>
        <v>100</v>
      </c>
      <c r="G92" s="25">
        <f t="shared" si="9"/>
        <v>86.407658965130224</v>
      </c>
      <c r="H92" s="24">
        <f t="shared" si="10"/>
        <v>150</v>
      </c>
      <c r="I92" s="8">
        <v>35898</v>
      </c>
      <c r="J92" s="24">
        <f t="shared" si="11"/>
        <v>150</v>
      </c>
      <c r="K92" s="9">
        <v>30.53</v>
      </c>
      <c r="L92" s="24">
        <f t="shared" si="12"/>
        <v>50</v>
      </c>
      <c r="M92" s="5">
        <v>14.7</v>
      </c>
      <c r="N92" s="8">
        <f t="shared" si="13"/>
        <v>10</v>
      </c>
      <c r="O92" s="5">
        <v>7.7</v>
      </c>
      <c r="P92" s="8">
        <f t="shared" si="14"/>
        <v>1</v>
      </c>
      <c r="Q92" s="31">
        <f t="shared" si="15"/>
        <v>461</v>
      </c>
      <c r="R92" s="31">
        <f t="shared" si="16"/>
        <v>450</v>
      </c>
    </row>
    <row r="93" spans="1:18" x14ac:dyDescent="0.25">
      <c r="A93" s="2">
        <v>88</v>
      </c>
      <c r="B93" s="3" t="s">
        <v>87</v>
      </c>
      <c r="C93" s="8">
        <v>211260</v>
      </c>
      <c r="D93" s="8">
        <v>226106</v>
      </c>
      <c r="E93" s="23">
        <v>0</v>
      </c>
      <c r="F93" s="24">
        <f t="shared" si="17"/>
        <v>100</v>
      </c>
      <c r="G93" s="25">
        <f t="shared" si="9"/>
        <v>93.434053054761918</v>
      </c>
      <c r="H93" s="24">
        <f t="shared" si="10"/>
        <v>150</v>
      </c>
      <c r="I93" s="8">
        <v>42810</v>
      </c>
      <c r="J93" s="24">
        <f t="shared" si="11"/>
        <v>150</v>
      </c>
      <c r="K93" s="9">
        <v>32.44</v>
      </c>
      <c r="L93" s="24">
        <f t="shared" si="12"/>
        <v>50</v>
      </c>
      <c r="M93" s="5">
        <v>15.1</v>
      </c>
      <c r="N93" s="8">
        <f t="shared" si="13"/>
        <v>10</v>
      </c>
      <c r="O93" s="5">
        <v>10.1</v>
      </c>
      <c r="P93" s="8">
        <f t="shared" si="14"/>
        <v>5</v>
      </c>
      <c r="Q93" s="31">
        <f t="shared" si="15"/>
        <v>465</v>
      </c>
      <c r="R93" s="31">
        <f t="shared" si="16"/>
        <v>450</v>
      </c>
    </row>
    <row r="94" spans="1:18" x14ac:dyDescent="0.25">
      <c r="A94" s="2">
        <v>89</v>
      </c>
      <c r="B94" s="3" t="s">
        <v>88</v>
      </c>
      <c r="C94" s="8">
        <v>227740</v>
      </c>
      <c r="D94" s="8">
        <v>272468</v>
      </c>
      <c r="E94" s="23">
        <v>0</v>
      </c>
      <c r="F94" s="24">
        <f t="shared" si="17"/>
        <v>100</v>
      </c>
      <c r="G94" s="25">
        <f t="shared" si="9"/>
        <v>83.584127310363058</v>
      </c>
      <c r="H94" s="24">
        <f t="shared" si="10"/>
        <v>150</v>
      </c>
      <c r="I94" s="8">
        <v>35807</v>
      </c>
      <c r="J94" s="24">
        <f t="shared" si="11"/>
        <v>150</v>
      </c>
      <c r="K94" s="9">
        <v>26.22</v>
      </c>
      <c r="L94" s="24">
        <f t="shared" si="12"/>
        <v>40</v>
      </c>
      <c r="M94" s="5">
        <v>15.6</v>
      </c>
      <c r="N94" s="8">
        <f t="shared" si="13"/>
        <v>10</v>
      </c>
      <c r="O94" s="5">
        <v>10.1</v>
      </c>
      <c r="P94" s="8">
        <f t="shared" si="14"/>
        <v>5</v>
      </c>
      <c r="Q94" s="31">
        <f t="shared" si="15"/>
        <v>455</v>
      </c>
      <c r="R94" s="31">
        <f t="shared" si="16"/>
        <v>440</v>
      </c>
    </row>
    <row r="95" spans="1:18" x14ac:dyDescent="0.25">
      <c r="A95" s="2">
        <v>90</v>
      </c>
      <c r="B95" s="3" t="s">
        <v>89</v>
      </c>
      <c r="C95" s="8">
        <v>184799</v>
      </c>
      <c r="D95" s="8">
        <v>220026</v>
      </c>
      <c r="E95" s="23">
        <v>0</v>
      </c>
      <c r="F95" s="24">
        <f t="shared" si="17"/>
        <v>100</v>
      </c>
      <c r="G95" s="25">
        <f t="shared" si="9"/>
        <v>83.98961940861534</v>
      </c>
      <c r="H95" s="24">
        <f t="shared" si="10"/>
        <v>150</v>
      </c>
      <c r="I95" s="8">
        <v>39429</v>
      </c>
      <c r="J95" s="24">
        <f t="shared" si="11"/>
        <v>150</v>
      </c>
      <c r="K95" s="9">
        <v>30.59</v>
      </c>
      <c r="L95" s="24">
        <f t="shared" si="12"/>
        <v>50</v>
      </c>
      <c r="M95" s="5">
        <v>15.1</v>
      </c>
      <c r="N95" s="8">
        <f t="shared" si="13"/>
        <v>10</v>
      </c>
      <c r="O95" s="5">
        <v>10.5</v>
      </c>
      <c r="P95" s="8">
        <f t="shared" si="14"/>
        <v>5</v>
      </c>
      <c r="Q95" s="31">
        <f t="shared" si="15"/>
        <v>465</v>
      </c>
      <c r="R95" s="31">
        <f t="shared" si="16"/>
        <v>450</v>
      </c>
    </row>
    <row r="96" spans="1:18" x14ac:dyDescent="0.25">
      <c r="A96" s="2">
        <v>91</v>
      </c>
      <c r="B96" s="3" t="s">
        <v>90</v>
      </c>
      <c r="C96" s="8">
        <v>240681</v>
      </c>
      <c r="D96" s="8">
        <v>254213</v>
      </c>
      <c r="E96" s="23">
        <v>0</v>
      </c>
      <c r="F96" s="24">
        <f t="shared" si="17"/>
        <v>100</v>
      </c>
      <c r="G96" s="25">
        <f t="shared" si="9"/>
        <v>94.676904800305252</v>
      </c>
      <c r="H96" s="24">
        <f t="shared" si="10"/>
        <v>150</v>
      </c>
      <c r="I96" s="8">
        <v>34937</v>
      </c>
      <c r="J96" s="24">
        <f t="shared" si="11"/>
        <v>150</v>
      </c>
      <c r="K96" s="9">
        <v>44.65</v>
      </c>
      <c r="L96" s="24">
        <f t="shared" si="12"/>
        <v>80</v>
      </c>
      <c r="M96" s="5">
        <v>17.600000000000001</v>
      </c>
      <c r="N96" s="8">
        <f t="shared" si="13"/>
        <v>10</v>
      </c>
      <c r="O96" s="5">
        <v>9.1</v>
      </c>
      <c r="P96" s="8">
        <f t="shared" si="14"/>
        <v>1</v>
      </c>
      <c r="Q96" s="31">
        <f t="shared" si="15"/>
        <v>491</v>
      </c>
      <c r="R96" s="31">
        <f t="shared" si="16"/>
        <v>480</v>
      </c>
    </row>
    <row r="97" spans="1:18" x14ac:dyDescent="0.25">
      <c r="A97" s="2">
        <v>92</v>
      </c>
      <c r="B97" s="3" t="s">
        <v>91</v>
      </c>
      <c r="C97" s="8">
        <v>197330</v>
      </c>
      <c r="D97" s="8">
        <v>230499</v>
      </c>
      <c r="E97" s="23">
        <v>0</v>
      </c>
      <c r="F97" s="24">
        <f t="shared" si="17"/>
        <v>100</v>
      </c>
      <c r="G97" s="25">
        <f t="shared" si="9"/>
        <v>85.609915878159995</v>
      </c>
      <c r="H97" s="24">
        <f t="shared" si="10"/>
        <v>150</v>
      </c>
      <c r="I97" s="8">
        <v>37231</v>
      </c>
      <c r="J97" s="24">
        <f t="shared" si="11"/>
        <v>150</v>
      </c>
      <c r="K97" s="9">
        <v>34.979999999999997</v>
      </c>
      <c r="L97" s="24">
        <f t="shared" si="12"/>
        <v>50</v>
      </c>
      <c r="M97" s="5">
        <v>15.7</v>
      </c>
      <c r="N97" s="8">
        <f t="shared" si="13"/>
        <v>10</v>
      </c>
      <c r="O97" s="5">
        <v>9.3000000000000007</v>
      </c>
      <c r="P97" s="8">
        <f t="shared" si="14"/>
        <v>1</v>
      </c>
      <c r="Q97" s="31">
        <f t="shared" si="15"/>
        <v>461</v>
      </c>
      <c r="R97" s="31">
        <f t="shared" si="16"/>
        <v>450</v>
      </c>
    </row>
    <row r="98" spans="1:18" x14ac:dyDescent="0.25">
      <c r="A98" s="2">
        <v>93</v>
      </c>
      <c r="B98" s="3" t="s">
        <v>92</v>
      </c>
      <c r="C98" s="8">
        <v>168123</v>
      </c>
      <c r="D98" s="8">
        <v>238980</v>
      </c>
      <c r="E98" s="23">
        <v>0</v>
      </c>
      <c r="F98" s="24">
        <f t="shared" si="17"/>
        <v>100</v>
      </c>
      <c r="G98" s="25">
        <f t="shared" si="9"/>
        <v>70.350238513683152</v>
      </c>
      <c r="H98" s="24">
        <f t="shared" si="10"/>
        <v>120</v>
      </c>
      <c r="I98" s="8">
        <v>29965</v>
      </c>
      <c r="J98" s="24">
        <f t="shared" si="11"/>
        <v>100</v>
      </c>
      <c r="K98" s="9">
        <v>33.090000000000003</v>
      </c>
      <c r="L98" s="24">
        <f t="shared" si="12"/>
        <v>50</v>
      </c>
      <c r="M98" s="5">
        <v>15.4</v>
      </c>
      <c r="N98" s="8">
        <f t="shared" si="13"/>
        <v>10</v>
      </c>
      <c r="O98" s="5">
        <v>13.1</v>
      </c>
      <c r="P98" s="8">
        <f t="shared" si="14"/>
        <v>5</v>
      </c>
      <c r="Q98" s="31">
        <f t="shared" si="15"/>
        <v>385</v>
      </c>
      <c r="R98" s="31">
        <f t="shared" si="16"/>
        <v>370</v>
      </c>
    </row>
    <row r="99" spans="1:18" x14ac:dyDescent="0.25">
      <c r="A99" s="2">
        <v>94</v>
      </c>
      <c r="B99" s="3" t="s">
        <v>93</v>
      </c>
      <c r="C99" s="8">
        <v>173350</v>
      </c>
      <c r="D99" s="8">
        <v>267425</v>
      </c>
      <c r="E99" s="23">
        <v>0</v>
      </c>
      <c r="F99" s="24">
        <f t="shared" si="17"/>
        <v>100</v>
      </c>
      <c r="G99" s="25">
        <f t="shared" si="9"/>
        <v>64.821912685799759</v>
      </c>
      <c r="H99" s="24">
        <f t="shared" si="10"/>
        <v>100</v>
      </c>
      <c r="I99" s="8">
        <v>29965</v>
      </c>
      <c r="J99" s="24">
        <f t="shared" si="11"/>
        <v>100</v>
      </c>
      <c r="K99" s="9">
        <v>30.24</v>
      </c>
      <c r="L99" s="24">
        <f t="shared" si="12"/>
        <v>50</v>
      </c>
      <c r="M99" s="5">
        <v>16.399999999999999</v>
      </c>
      <c r="N99" s="8">
        <f t="shared" si="13"/>
        <v>10</v>
      </c>
      <c r="O99" s="5">
        <v>13.4</v>
      </c>
      <c r="P99" s="8">
        <f t="shared" si="14"/>
        <v>5</v>
      </c>
      <c r="Q99" s="31">
        <f t="shared" si="15"/>
        <v>365</v>
      </c>
      <c r="R99" s="31">
        <f t="shared" si="16"/>
        <v>350</v>
      </c>
    </row>
    <row r="100" spans="1:18" x14ac:dyDescent="0.25">
      <c r="A100" s="2">
        <v>95</v>
      </c>
      <c r="B100" s="3" t="s">
        <v>94</v>
      </c>
      <c r="C100" s="8">
        <v>162319</v>
      </c>
      <c r="D100" s="8">
        <v>230879</v>
      </c>
      <c r="E100" s="23">
        <v>0</v>
      </c>
      <c r="F100" s="24">
        <f t="shared" si="17"/>
        <v>100</v>
      </c>
      <c r="G100" s="25">
        <f t="shared" si="9"/>
        <v>70.304791687420689</v>
      </c>
      <c r="H100" s="24">
        <f t="shared" si="10"/>
        <v>120</v>
      </c>
      <c r="I100" s="8">
        <v>26675</v>
      </c>
      <c r="J100" s="24">
        <f t="shared" si="11"/>
        <v>100</v>
      </c>
      <c r="K100" s="9">
        <v>21.56</v>
      </c>
      <c r="L100" s="24">
        <f t="shared" si="12"/>
        <v>40</v>
      </c>
      <c r="M100" s="5">
        <v>16.5</v>
      </c>
      <c r="N100" s="8">
        <f t="shared" si="13"/>
        <v>10</v>
      </c>
      <c r="O100" s="5">
        <v>13.1</v>
      </c>
      <c r="P100" s="8">
        <f t="shared" si="14"/>
        <v>5</v>
      </c>
      <c r="Q100" s="31">
        <f t="shared" si="15"/>
        <v>375</v>
      </c>
      <c r="R100" s="31">
        <f t="shared" si="16"/>
        <v>360</v>
      </c>
    </row>
    <row r="101" spans="1:18" x14ac:dyDescent="0.25">
      <c r="A101" s="2">
        <v>96</v>
      </c>
      <c r="B101" s="3" t="s">
        <v>95</v>
      </c>
      <c r="C101" s="8">
        <v>166291</v>
      </c>
      <c r="D101" s="8">
        <v>203813</v>
      </c>
      <c r="E101" s="23">
        <v>0</v>
      </c>
      <c r="F101" s="24">
        <f t="shared" si="17"/>
        <v>100</v>
      </c>
      <c r="G101" s="25">
        <f t="shared" si="9"/>
        <v>81.589986899756155</v>
      </c>
      <c r="H101" s="24">
        <f t="shared" si="10"/>
        <v>150</v>
      </c>
      <c r="I101" s="8">
        <v>29825</v>
      </c>
      <c r="J101" s="24">
        <f t="shared" si="11"/>
        <v>100</v>
      </c>
      <c r="K101" s="9">
        <v>31.05</v>
      </c>
      <c r="L101" s="24">
        <f t="shared" si="12"/>
        <v>50</v>
      </c>
      <c r="M101" s="5">
        <v>17</v>
      </c>
      <c r="N101" s="8">
        <f t="shared" si="13"/>
        <v>10</v>
      </c>
      <c r="O101" s="5">
        <v>13.3</v>
      </c>
      <c r="P101" s="8">
        <f t="shared" si="14"/>
        <v>5</v>
      </c>
      <c r="Q101" s="31">
        <f t="shared" si="15"/>
        <v>415</v>
      </c>
      <c r="R101" s="31">
        <f t="shared" si="16"/>
        <v>400</v>
      </c>
    </row>
    <row r="102" spans="1:18" x14ac:dyDescent="0.25">
      <c r="A102" s="2">
        <v>97</v>
      </c>
      <c r="B102" s="3" t="s">
        <v>96</v>
      </c>
      <c r="C102" s="8">
        <v>81926</v>
      </c>
      <c r="D102" s="8">
        <v>294253</v>
      </c>
      <c r="E102" s="23">
        <v>0</v>
      </c>
      <c r="F102" s="24">
        <f t="shared" si="17"/>
        <v>100</v>
      </c>
      <c r="G102" s="25">
        <f t="shared" si="9"/>
        <v>27.84202709912898</v>
      </c>
      <c r="H102" s="24">
        <f t="shared" si="10"/>
        <v>50</v>
      </c>
      <c r="I102" s="8">
        <v>33343</v>
      </c>
      <c r="J102" s="24">
        <f t="shared" si="11"/>
        <v>150</v>
      </c>
      <c r="K102" s="9">
        <v>29.98</v>
      </c>
      <c r="L102" s="24">
        <f t="shared" si="12"/>
        <v>40</v>
      </c>
      <c r="M102" s="5">
        <v>14.5</v>
      </c>
      <c r="N102" s="8">
        <f t="shared" si="13"/>
        <v>10</v>
      </c>
      <c r="O102" s="5">
        <v>7.2</v>
      </c>
      <c r="P102" s="8">
        <f t="shared" si="14"/>
        <v>1</v>
      </c>
      <c r="Q102" s="31">
        <f t="shared" si="15"/>
        <v>351</v>
      </c>
      <c r="R102" s="31">
        <f t="shared" si="16"/>
        <v>340</v>
      </c>
    </row>
    <row r="103" spans="1:18" x14ac:dyDescent="0.25">
      <c r="A103" s="2">
        <v>98</v>
      </c>
      <c r="B103" s="3" t="s">
        <v>97</v>
      </c>
      <c r="C103" s="8">
        <v>169338</v>
      </c>
      <c r="D103" s="8">
        <v>571785</v>
      </c>
      <c r="E103" s="23">
        <v>0</v>
      </c>
      <c r="F103" s="24">
        <f t="shared" si="17"/>
        <v>100</v>
      </c>
      <c r="G103" s="25">
        <f t="shared" si="9"/>
        <v>29.615677221333193</v>
      </c>
      <c r="H103" s="24">
        <f t="shared" si="10"/>
        <v>50</v>
      </c>
      <c r="I103" s="8">
        <v>62893</v>
      </c>
      <c r="J103" s="24">
        <f t="shared" si="11"/>
        <v>200</v>
      </c>
      <c r="K103" s="9">
        <v>11.84</v>
      </c>
      <c r="L103" s="24">
        <f t="shared" si="12"/>
        <v>20</v>
      </c>
      <c r="M103" s="5">
        <v>16.2</v>
      </c>
      <c r="N103" s="8">
        <f t="shared" si="13"/>
        <v>10</v>
      </c>
      <c r="O103" s="5">
        <v>7.1</v>
      </c>
      <c r="P103" s="8">
        <f t="shared" si="14"/>
        <v>1</v>
      </c>
      <c r="Q103" s="31">
        <f t="shared" si="15"/>
        <v>381</v>
      </c>
      <c r="R103" s="31">
        <f t="shared" si="16"/>
        <v>370</v>
      </c>
    </row>
    <row r="104" spans="1:18" x14ac:dyDescent="0.25">
      <c r="A104" s="2">
        <v>99</v>
      </c>
      <c r="B104" s="3" t="s">
        <v>98</v>
      </c>
      <c r="C104" s="8">
        <v>37606</v>
      </c>
      <c r="D104" s="8">
        <v>248693</v>
      </c>
      <c r="E104" s="23">
        <v>0</v>
      </c>
      <c r="F104" s="24">
        <f t="shared" si="17"/>
        <v>100</v>
      </c>
      <c r="G104" s="25">
        <f t="shared" si="9"/>
        <v>15.121454966565203</v>
      </c>
      <c r="H104" s="24">
        <f t="shared" si="10"/>
        <v>50</v>
      </c>
      <c r="I104" s="8">
        <v>40927</v>
      </c>
      <c r="J104" s="24">
        <f t="shared" si="11"/>
        <v>150</v>
      </c>
      <c r="K104" s="9">
        <v>19.34</v>
      </c>
      <c r="L104" s="24">
        <f t="shared" si="12"/>
        <v>20</v>
      </c>
      <c r="M104" s="5">
        <v>13.5</v>
      </c>
      <c r="N104" s="8">
        <f t="shared" si="13"/>
        <v>5</v>
      </c>
      <c r="O104" s="5">
        <v>7</v>
      </c>
      <c r="P104" s="8">
        <f t="shared" si="14"/>
        <v>1</v>
      </c>
      <c r="Q104" s="31">
        <f t="shared" si="15"/>
        <v>326</v>
      </c>
      <c r="R104" s="31">
        <f t="shared" si="16"/>
        <v>320</v>
      </c>
    </row>
    <row r="105" spans="1:18" x14ac:dyDescent="0.25">
      <c r="A105" s="2">
        <v>100</v>
      </c>
      <c r="B105" s="3" t="s">
        <v>99</v>
      </c>
      <c r="C105" s="8">
        <v>68873</v>
      </c>
      <c r="D105" s="8">
        <v>161432</v>
      </c>
      <c r="E105" s="23">
        <v>0</v>
      </c>
      <c r="F105" s="24">
        <f t="shared" si="17"/>
        <v>100</v>
      </c>
      <c r="G105" s="25">
        <f t="shared" si="9"/>
        <v>42.663784132018435</v>
      </c>
      <c r="H105" s="24">
        <f t="shared" si="10"/>
        <v>50</v>
      </c>
      <c r="I105" s="8">
        <v>33348</v>
      </c>
      <c r="J105" s="24">
        <f t="shared" si="11"/>
        <v>150</v>
      </c>
      <c r="K105" s="9">
        <v>17.45</v>
      </c>
      <c r="L105" s="24">
        <f t="shared" si="12"/>
        <v>20</v>
      </c>
      <c r="M105" s="5">
        <v>12</v>
      </c>
      <c r="N105" s="8">
        <f t="shared" si="13"/>
        <v>5</v>
      </c>
      <c r="O105" s="5">
        <v>8.1</v>
      </c>
      <c r="P105" s="8">
        <f t="shared" si="14"/>
        <v>1</v>
      </c>
      <c r="Q105" s="31">
        <f t="shared" si="15"/>
        <v>326</v>
      </c>
      <c r="R105" s="31">
        <f t="shared" si="16"/>
        <v>320</v>
      </c>
    </row>
    <row r="106" spans="1:18" x14ac:dyDescent="0.25">
      <c r="A106" s="2">
        <v>101</v>
      </c>
      <c r="B106" s="3" t="s">
        <v>100</v>
      </c>
      <c r="C106" s="8">
        <v>140602</v>
      </c>
      <c r="D106" s="8">
        <v>211717</v>
      </c>
      <c r="E106" s="23">
        <v>0</v>
      </c>
      <c r="F106" s="24">
        <f t="shared" si="17"/>
        <v>100</v>
      </c>
      <c r="G106" s="25">
        <f t="shared" si="9"/>
        <v>66.410349664882844</v>
      </c>
      <c r="H106" s="24">
        <f t="shared" si="10"/>
        <v>100</v>
      </c>
      <c r="I106" s="8">
        <v>27781</v>
      </c>
      <c r="J106" s="24">
        <f t="shared" si="11"/>
        <v>100</v>
      </c>
      <c r="K106" s="9">
        <v>21.44</v>
      </c>
      <c r="L106" s="24">
        <f t="shared" si="12"/>
        <v>40</v>
      </c>
      <c r="M106" s="5">
        <v>14.4</v>
      </c>
      <c r="N106" s="8">
        <f t="shared" si="13"/>
        <v>10</v>
      </c>
      <c r="O106" s="5">
        <v>6.9</v>
      </c>
      <c r="P106" s="8">
        <f t="shared" si="14"/>
        <v>1</v>
      </c>
      <c r="Q106" s="31">
        <f t="shared" si="15"/>
        <v>351</v>
      </c>
      <c r="R106" s="31">
        <f t="shared" si="16"/>
        <v>340</v>
      </c>
    </row>
    <row r="107" spans="1:18" x14ac:dyDescent="0.25">
      <c r="A107" s="2">
        <v>102</v>
      </c>
      <c r="B107" s="3" t="s">
        <v>101</v>
      </c>
      <c r="C107" s="8">
        <v>172534</v>
      </c>
      <c r="D107" s="8">
        <v>323491</v>
      </c>
      <c r="E107" s="23">
        <v>0</v>
      </c>
      <c r="F107" s="24">
        <f t="shared" si="17"/>
        <v>100</v>
      </c>
      <c r="G107" s="25">
        <f t="shared" si="9"/>
        <v>53.33502323093996</v>
      </c>
      <c r="H107" s="24">
        <f t="shared" si="10"/>
        <v>50</v>
      </c>
      <c r="I107" s="8">
        <v>39957</v>
      </c>
      <c r="J107" s="24">
        <f t="shared" si="11"/>
        <v>150</v>
      </c>
      <c r="K107" s="9">
        <v>28.93</v>
      </c>
      <c r="L107" s="24">
        <f t="shared" si="12"/>
        <v>40</v>
      </c>
      <c r="M107" s="5">
        <v>16</v>
      </c>
      <c r="N107" s="8">
        <f t="shared" si="13"/>
        <v>10</v>
      </c>
      <c r="O107" s="5">
        <v>8.6</v>
      </c>
      <c r="P107" s="8">
        <f t="shared" si="14"/>
        <v>1</v>
      </c>
      <c r="Q107" s="31">
        <f t="shared" si="15"/>
        <v>351</v>
      </c>
      <c r="R107" s="31">
        <f t="shared" si="16"/>
        <v>340</v>
      </c>
    </row>
    <row r="108" spans="1:18" x14ac:dyDescent="0.25">
      <c r="A108" s="2">
        <v>103</v>
      </c>
      <c r="B108" s="3" t="s">
        <v>102</v>
      </c>
      <c r="C108" s="8">
        <v>126870</v>
      </c>
      <c r="D108" s="8">
        <v>197162</v>
      </c>
      <c r="E108" s="23">
        <v>0</v>
      </c>
      <c r="F108" s="24">
        <f t="shared" si="17"/>
        <v>100</v>
      </c>
      <c r="G108" s="25">
        <f t="shared" si="9"/>
        <v>64.348099532364245</v>
      </c>
      <c r="H108" s="24">
        <f t="shared" si="10"/>
        <v>100</v>
      </c>
      <c r="I108" s="8">
        <v>28229</v>
      </c>
      <c r="J108" s="24">
        <f t="shared" si="11"/>
        <v>100</v>
      </c>
      <c r="K108" s="9">
        <v>28.86</v>
      </c>
      <c r="L108" s="24">
        <f t="shared" si="12"/>
        <v>40</v>
      </c>
      <c r="M108" s="5">
        <v>15.6</v>
      </c>
      <c r="N108" s="8">
        <f t="shared" si="13"/>
        <v>10</v>
      </c>
      <c r="O108" s="5">
        <v>7.3</v>
      </c>
      <c r="P108" s="8">
        <f t="shared" si="14"/>
        <v>1</v>
      </c>
      <c r="Q108" s="31">
        <f t="shared" si="15"/>
        <v>351</v>
      </c>
      <c r="R108" s="31">
        <f t="shared" si="16"/>
        <v>340</v>
      </c>
    </row>
    <row r="109" spans="1:18" x14ac:dyDescent="0.25">
      <c r="A109" s="2">
        <v>104</v>
      </c>
      <c r="B109" s="3" t="s">
        <v>103</v>
      </c>
      <c r="C109" s="8">
        <v>100637</v>
      </c>
      <c r="D109" s="8">
        <v>252268</v>
      </c>
      <c r="E109" s="23">
        <v>0</v>
      </c>
      <c r="F109" s="24">
        <f t="shared" si="17"/>
        <v>100</v>
      </c>
      <c r="G109" s="25">
        <f t="shared" si="9"/>
        <v>39.892891686618995</v>
      </c>
      <c r="H109" s="24">
        <f t="shared" si="10"/>
        <v>50</v>
      </c>
      <c r="I109" s="8">
        <v>34484</v>
      </c>
      <c r="J109" s="24">
        <f t="shared" si="11"/>
        <v>150</v>
      </c>
      <c r="K109" s="9">
        <v>18.88</v>
      </c>
      <c r="L109" s="24">
        <f t="shared" si="12"/>
        <v>20</v>
      </c>
      <c r="M109" s="5">
        <v>13.5</v>
      </c>
      <c r="N109" s="8">
        <f t="shared" si="13"/>
        <v>5</v>
      </c>
      <c r="O109" s="5">
        <v>8.4</v>
      </c>
      <c r="P109" s="8">
        <f t="shared" si="14"/>
        <v>1</v>
      </c>
      <c r="Q109" s="31">
        <f t="shared" si="15"/>
        <v>326</v>
      </c>
      <c r="R109" s="31">
        <f t="shared" si="16"/>
        <v>320</v>
      </c>
    </row>
    <row r="110" spans="1:18" x14ac:dyDescent="0.25">
      <c r="A110" s="2">
        <v>105</v>
      </c>
      <c r="B110" s="3" t="s">
        <v>104</v>
      </c>
      <c r="C110" s="8">
        <v>101331</v>
      </c>
      <c r="D110" s="8">
        <v>238373</v>
      </c>
      <c r="E110" s="23">
        <v>0</v>
      </c>
      <c r="F110" s="24">
        <f t="shared" si="17"/>
        <v>100</v>
      </c>
      <c r="G110" s="25">
        <f t="shared" si="9"/>
        <v>42.509428500711074</v>
      </c>
      <c r="H110" s="24">
        <f t="shared" si="10"/>
        <v>50</v>
      </c>
      <c r="I110" s="8">
        <v>24310</v>
      </c>
      <c r="J110" s="24">
        <f t="shared" si="11"/>
        <v>100</v>
      </c>
      <c r="K110" s="9">
        <v>15.46</v>
      </c>
      <c r="L110" s="24">
        <f t="shared" si="12"/>
        <v>20</v>
      </c>
      <c r="M110" s="5">
        <v>13.7</v>
      </c>
      <c r="N110" s="8">
        <f t="shared" si="13"/>
        <v>5</v>
      </c>
      <c r="O110" s="5">
        <v>9.3000000000000007</v>
      </c>
      <c r="P110" s="8">
        <f t="shared" si="14"/>
        <v>1</v>
      </c>
      <c r="Q110" s="31">
        <f t="shared" si="15"/>
        <v>276</v>
      </c>
      <c r="R110" s="31">
        <f t="shared" si="16"/>
        <v>270</v>
      </c>
    </row>
    <row r="111" spans="1:18" x14ac:dyDescent="0.25">
      <c r="A111" s="2">
        <v>106</v>
      </c>
      <c r="B111" s="3" t="s">
        <v>105</v>
      </c>
      <c r="C111" s="8">
        <v>154679</v>
      </c>
      <c r="D111" s="8">
        <v>292866</v>
      </c>
      <c r="E111" s="23">
        <v>0</v>
      </c>
      <c r="F111" s="24">
        <f t="shared" si="17"/>
        <v>100</v>
      </c>
      <c r="G111" s="25">
        <f t="shared" si="9"/>
        <v>52.815622161671207</v>
      </c>
      <c r="H111" s="24">
        <f t="shared" si="10"/>
        <v>50</v>
      </c>
      <c r="I111" s="8">
        <v>27062</v>
      </c>
      <c r="J111" s="24">
        <f t="shared" si="11"/>
        <v>100</v>
      </c>
      <c r="K111" s="9">
        <v>23.96</v>
      </c>
      <c r="L111" s="24">
        <f t="shared" si="12"/>
        <v>40</v>
      </c>
      <c r="M111" s="5">
        <v>15.7</v>
      </c>
      <c r="N111" s="8">
        <f t="shared" si="13"/>
        <v>10</v>
      </c>
      <c r="O111" s="5">
        <v>8.1999999999999993</v>
      </c>
      <c r="P111" s="8">
        <f t="shared" si="14"/>
        <v>1</v>
      </c>
      <c r="Q111" s="31">
        <f t="shared" si="15"/>
        <v>301</v>
      </c>
      <c r="R111" s="31">
        <f t="shared" si="16"/>
        <v>290</v>
      </c>
    </row>
    <row r="112" spans="1:18" x14ac:dyDescent="0.25">
      <c r="A112" s="2">
        <v>107</v>
      </c>
      <c r="B112" s="3" t="s">
        <v>106</v>
      </c>
      <c r="C112" s="8">
        <v>126804</v>
      </c>
      <c r="D112" s="8">
        <v>209006</v>
      </c>
      <c r="E112" s="23">
        <v>0</v>
      </c>
      <c r="F112" s="24">
        <f t="shared" si="17"/>
        <v>100</v>
      </c>
      <c r="G112" s="25">
        <f t="shared" si="9"/>
        <v>60.670028611618811</v>
      </c>
      <c r="H112" s="24">
        <f t="shared" si="10"/>
        <v>100</v>
      </c>
      <c r="I112" s="8">
        <v>32373</v>
      </c>
      <c r="J112" s="24">
        <f t="shared" si="11"/>
        <v>150</v>
      </c>
      <c r="K112" s="9">
        <v>22.27</v>
      </c>
      <c r="L112" s="24">
        <f t="shared" si="12"/>
        <v>40</v>
      </c>
      <c r="M112" s="5">
        <v>13.6</v>
      </c>
      <c r="N112" s="8">
        <f t="shared" si="13"/>
        <v>5</v>
      </c>
      <c r="O112" s="5">
        <v>12.2</v>
      </c>
      <c r="P112" s="8">
        <f t="shared" si="14"/>
        <v>5</v>
      </c>
      <c r="Q112" s="31">
        <f t="shared" si="15"/>
        <v>400</v>
      </c>
      <c r="R112" s="31">
        <f t="shared" si="16"/>
        <v>390</v>
      </c>
    </row>
    <row r="113" spans="1:18" x14ac:dyDescent="0.25">
      <c r="A113" s="2">
        <v>108</v>
      </c>
      <c r="B113" s="3" t="s">
        <v>107</v>
      </c>
      <c r="C113" s="8">
        <v>50361</v>
      </c>
      <c r="D113" s="8">
        <v>162332</v>
      </c>
      <c r="E113" s="23">
        <v>0</v>
      </c>
      <c r="F113" s="24">
        <f t="shared" si="17"/>
        <v>100</v>
      </c>
      <c r="G113" s="25">
        <f t="shared" si="9"/>
        <v>31.023458098218466</v>
      </c>
      <c r="H113" s="24">
        <f t="shared" si="10"/>
        <v>50</v>
      </c>
      <c r="I113" s="8">
        <v>27676</v>
      </c>
      <c r="J113" s="24">
        <f t="shared" si="11"/>
        <v>100</v>
      </c>
      <c r="K113" s="9">
        <v>24.21</v>
      </c>
      <c r="L113" s="24">
        <f t="shared" si="12"/>
        <v>40</v>
      </c>
      <c r="M113" s="5">
        <v>14.1</v>
      </c>
      <c r="N113" s="8">
        <f t="shared" si="13"/>
        <v>10</v>
      </c>
      <c r="O113" s="5">
        <v>12.6</v>
      </c>
      <c r="P113" s="8">
        <f t="shared" si="14"/>
        <v>5</v>
      </c>
      <c r="Q113" s="31">
        <f t="shared" si="15"/>
        <v>305</v>
      </c>
      <c r="R113" s="31">
        <f t="shared" si="16"/>
        <v>290</v>
      </c>
    </row>
    <row r="114" spans="1:18" ht="31.5" x14ac:dyDescent="0.25">
      <c r="A114" s="2">
        <v>109</v>
      </c>
      <c r="B114" s="3" t="s">
        <v>108</v>
      </c>
      <c r="C114" s="8">
        <v>28679</v>
      </c>
      <c r="D114" s="8">
        <v>208929</v>
      </c>
      <c r="E114" s="23">
        <v>0</v>
      </c>
      <c r="F114" s="24">
        <f t="shared" si="17"/>
        <v>100</v>
      </c>
      <c r="G114" s="25">
        <f t="shared" si="9"/>
        <v>13.726672697423526</v>
      </c>
      <c r="H114" s="24">
        <f t="shared" si="10"/>
        <v>50</v>
      </c>
      <c r="I114" s="8">
        <v>22958</v>
      </c>
      <c r="J114" s="24">
        <f t="shared" si="11"/>
        <v>100</v>
      </c>
      <c r="K114" s="9">
        <v>53.66</v>
      </c>
      <c r="L114" s="24">
        <f t="shared" si="12"/>
        <v>80</v>
      </c>
      <c r="M114" s="5">
        <v>14.3</v>
      </c>
      <c r="N114" s="8">
        <f t="shared" si="13"/>
        <v>10</v>
      </c>
      <c r="O114" s="5">
        <v>12.1</v>
      </c>
      <c r="P114" s="8">
        <f t="shared" si="14"/>
        <v>5</v>
      </c>
      <c r="Q114" s="31">
        <f t="shared" si="15"/>
        <v>345</v>
      </c>
      <c r="R114" s="31">
        <f t="shared" si="16"/>
        <v>330</v>
      </c>
    </row>
    <row r="115" spans="1:18" x14ac:dyDescent="0.25">
      <c r="A115" s="2">
        <v>110</v>
      </c>
      <c r="B115" s="3" t="s">
        <v>109</v>
      </c>
      <c r="C115" s="8">
        <v>139775</v>
      </c>
      <c r="D115" s="8">
        <v>161317</v>
      </c>
      <c r="E115" s="23">
        <v>0</v>
      </c>
      <c r="F115" s="24">
        <f t="shared" si="17"/>
        <v>100</v>
      </c>
      <c r="G115" s="25">
        <f t="shared" si="9"/>
        <v>86.646168723693108</v>
      </c>
      <c r="H115" s="24">
        <f t="shared" si="10"/>
        <v>150</v>
      </c>
      <c r="I115" s="8">
        <v>26050</v>
      </c>
      <c r="J115" s="24">
        <f t="shared" si="11"/>
        <v>100</v>
      </c>
      <c r="K115" s="9">
        <v>13.49</v>
      </c>
      <c r="L115" s="24">
        <f t="shared" si="12"/>
        <v>20</v>
      </c>
      <c r="M115" s="5">
        <v>12.2</v>
      </c>
      <c r="N115" s="8">
        <f t="shared" si="13"/>
        <v>5</v>
      </c>
      <c r="O115" s="5">
        <v>13.1</v>
      </c>
      <c r="P115" s="8">
        <f t="shared" si="14"/>
        <v>5</v>
      </c>
      <c r="Q115" s="31">
        <f t="shared" si="15"/>
        <v>380</v>
      </c>
      <c r="R115" s="31">
        <f t="shared" si="16"/>
        <v>370</v>
      </c>
    </row>
    <row r="116" spans="1:18" x14ac:dyDescent="0.25">
      <c r="A116" s="2">
        <v>111</v>
      </c>
      <c r="B116" s="3" t="s">
        <v>110</v>
      </c>
      <c r="C116" s="8">
        <v>154652</v>
      </c>
      <c r="D116" s="8">
        <v>165807</v>
      </c>
      <c r="E116" s="23">
        <v>0</v>
      </c>
      <c r="F116" s="24">
        <f t="shared" si="17"/>
        <v>100</v>
      </c>
      <c r="G116" s="25">
        <f t="shared" si="9"/>
        <v>93.272298515744211</v>
      </c>
      <c r="H116" s="24">
        <f t="shared" si="10"/>
        <v>150</v>
      </c>
      <c r="I116" s="8">
        <v>18114</v>
      </c>
      <c r="J116" s="24">
        <f t="shared" si="11"/>
        <v>100</v>
      </c>
      <c r="K116" s="9">
        <v>46.56</v>
      </c>
      <c r="L116" s="24">
        <f t="shared" si="12"/>
        <v>80</v>
      </c>
      <c r="M116" s="5">
        <v>17.600000000000001</v>
      </c>
      <c r="N116" s="8">
        <f t="shared" si="13"/>
        <v>10</v>
      </c>
      <c r="O116" s="5">
        <v>11.7</v>
      </c>
      <c r="P116" s="8">
        <f t="shared" si="14"/>
        <v>5</v>
      </c>
      <c r="Q116" s="31">
        <f t="shared" si="15"/>
        <v>445</v>
      </c>
      <c r="R116" s="31">
        <f t="shared" si="16"/>
        <v>430</v>
      </c>
    </row>
    <row r="117" spans="1:18" x14ac:dyDescent="0.25">
      <c r="A117" s="2">
        <v>112</v>
      </c>
      <c r="B117" s="3" t="s">
        <v>111</v>
      </c>
      <c r="C117" s="8">
        <v>136627</v>
      </c>
      <c r="D117" s="8">
        <v>188368</v>
      </c>
      <c r="E117" s="23">
        <v>0</v>
      </c>
      <c r="F117" s="24">
        <f t="shared" si="17"/>
        <v>100</v>
      </c>
      <c r="G117" s="25">
        <f t="shared" si="9"/>
        <v>72.531958719103031</v>
      </c>
      <c r="H117" s="24">
        <f t="shared" si="10"/>
        <v>120</v>
      </c>
      <c r="I117" s="8">
        <v>23232</v>
      </c>
      <c r="J117" s="24">
        <f t="shared" si="11"/>
        <v>100</v>
      </c>
      <c r="K117" s="9">
        <v>15.22</v>
      </c>
      <c r="L117" s="24">
        <f t="shared" si="12"/>
        <v>20</v>
      </c>
      <c r="M117" s="5">
        <v>14</v>
      </c>
      <c r="N117" s="8">
        <f t="shared" si="13"/>
        <v>5</v>
      </c>
      <c r="O117" s="5">
        <v>11.9</v>
      </c>
      <c r="P117" s="8">
        <f t="shared" si="14"/>
        <v>5</v>
      </c>
      <c r="Q117" s="31">
        <f t="shared" si="15"/>
        <v>350</v>
      </c>
      <c r="R117" s="31">
        <f t="shared" si="16"/>
        <v>340</v>
      </c>
    </row>
    <row r="118" spans="1:18" x14ac:dyDescent="0.25">
      <c r="A118" s="2">
        <v>113</v>
      </c>
      <c r="B118" s="3" t="s">
        <v>112</v>
      </c>
      <c r="C118" s="8">
        <v>180284</v>
      </c>
      <c r="D118" s="8">
        <v>192856</v>
      </c>
      <c r="E118" s="23">
        <v>0</v>
      </c>
      <c r="F118" s="24">
        <f t="shared" si="17"/>
        <v>100</v>
      </c>
      <c r="G118" s="25">
        <f t="shared" si="9"/>
        <v>93.481146554942555</v>
      </c>
      <c r="H118" s="24">
        <f t="shared" si="10"/>
        <v>150</v>
      </c>
      <c r="I118" s="8">
        <v>35225</v>
      </c>
      <c r="J118" s="24">
        <f t="shared" si="11"/>
        <v>150</v>
      </c>
      <c r="K118" s="9">
        <v>23.97</v>
      </c>
      <c r="L118" s="24">
        <f t="shared" si="12"/>
        <v>40</v>
      </c>
      <c r="M118" s="5">
        <v>14.9</v>
      </c>
      <c r="N118" s="8">
        <f t="shared" si="13"/>
        <v>10</v>
      </c>
      <c r="O118" s="5">
        <v>12.3</v>
      </c>
      <c r="P118" s="8">
        <f t="shared" si="14"/>
        <v>5</v>
      </c>
      <c r="Q118" s="31">
        <f t="shared" si="15"/>
        <v>455</v>
      </c>
      <c r="R118" s="31">
        <f t="shared" si="16"/>
        <v>440</v>
      </c>
    </row>
    <row r="119" spans="1:18" x14ac:dyDescent="0.25">
      <c r="A119" s="2">
        <v>114</v>
      </c>
      <c r="B119" s="3" t="s">
        <v>113</v>
      </c>
      <c r="C119" s="8">
        <v>185492</v>
      </c>
      <c r="D119" s="8">
        <v>253814</v>
      </c>
      <c r="E119" s="23">
        <v>0</v>
      </c>
      <c r="F119" s="24">
        <f t="shared" si="17"/>
        <v>100</v>
      </c>
      <c r="G119" s="25">
        <f t="shared" si="9"/>
        <v>73.081863096598298</v>
      </c>
      <c r="H119" s="24">
        <f t="shared" si="10"/>
        <v>120</v>
      </c>
      <c r="I119" s="8">
        <v>33253</v>
      </c>
      <c r="J119" s="24">
        <f t="shared" si="11"/>
        <v>150</v>
      </c>
      <c r="K119" s="9">
        <v>30.28</v>
      </c>
      <c r="L119" s="24">
        <f t="shared" si="12"/>
        <v>50</v>
      </c>
      <c r="M119" s="5">
        <v>18.2</v>
      </c>
      <c r="N119" s="8">
        <f t="shared" si="13"/>
        <v>10</v>
      </c>
      <c r="O119" s="5">
        <v>11.7</v>
      </c>
      <c r="P119" s="8">
        <f t="shared" si="14"/>
        <v>5</v>
      </c>
      <c r="Q119" s="31">
        <f t="shared" si="15"/>
        <v>435</v>
      </c>
      <c r="R119" s="31">
        <f t="shared" si="16"/>
        <v>420</v>
      </c>
    </row>
    <row r="120" spans="1:18" x14ac:dyDescent="0.25">
      <c r="A120" s="2">
        <v>115</v>
      </c>
      <c r="B120" s="3" t="s">
        <v>114</v>
      </c>
      <c r="C120" s="8">
        <v>215551</v>
      </c>
      <c r="D120" s="8">
        <v>236890</v>
      </c>
      <c r="E120" s="23">
        <v>0</v>
      </c>
      <c r="F120" s="24">
        <f t="shared" si="17"/>
        <v>100</v>
      </c>
      <c r="G120" s="25">
        <f t="shared" si="9"/>
        <v>90.992021613407076</v>
      </c>
      <c r="H120" s="24">
        <f t="shared" si="10"/>
        <v>150</v>
      </c>
      <c r="I120" s="8">
        <v>38881</v>
      </c>
      <c r="J120" s="24">
        <f t="shared" si="11"/>
        <v>150</v>
      </c>
      <c r="K120" s="9">
        <v>37.76</v>
      </c>
      <c r="L120" s="24">
        <f t="shared" si="12"/>
        <v>50</v>
      </c>
      <c r="M120" s="5">
        <v>16.5</v>
      </c>
      <c r="N120" s="8">
        <f t="shared" si="13"/>
        <v>10</v>
      </c>
      <c r="O120" s="5">
        <v>12.1</v>
      </c>
      <c r="P120" s="8">
        <f t="shared" si="14"/>
        <v>5</v>
      </c>
      <c r="Q120" s="31">
        <f t="shared" si="15"/>
        <v>465</v>
      </c>
      <c r="R120" s="31">
        <f t="shared" si="16"/>
        <v>450</v>
      </c>
    </row>
    <row r="121" spans="1:18" x14ac:dyDescent="0.25">
      <c r="A121" s="2">
        <v>116</v>
      </c>
      <c r="B121" s="3" t="s">
        <v>115</v>
      </c>
      <c r="C121" s="8">
        <v>139445</v>
      </c>
      <c r="D121" s="8">
        <v>148134</v>
      </c>
      <c r="E121" s="23">
        <v>0</v>
      </c>
      <c r="F121" s="24">
        <f t="shared" si="17"/>
        <v>100</v>
      </c>
      <c r="G121" s="25">
        <f t="shared" si="9"/>
        <v>94.134364831841438</v>
      </c>
      <c r="H121" s="24">
        <f t="shared" si="10"/>
        <v>150</v>
      </c>
      <c r="I121" s="8">
        <v>24343</v>
      </c>
      <c r="J121" s="24">
        <f t="shared" si="11"/>
        <v>100</v>
      </c>
      <c r="K121" s="9">
        <v>24.15</v>
      </c>
      <c r="L121" s="24">
        <f t="shared" si="12"/>
        <v>40</v>
      </c>
      <c r="M121" s="5">
        <v>17.8</v>
      </c>
      <c r="N121" s="8">
        <f t="shared" si="13"/>
        <v>10</v>
      </c>
      <c r="O121" s="5">
        <v>12.3</v>
      </c>
      <c r="P121" s="8">
        <f t="shared" si="14"/>
        <v>5</v>
      </c>
      <c r="Q121" s="31">
        <f t="shared" si="15"/>
        <v>405</v>
      </c>
      <c r="R121" s="31">
        <f t="shared" si="16"/>
        <v>390</v>
      </c>
    </row>
    <row r="122" spans="1:18" x14ac:dyDescent="0.25">
      <c r="A122" s="2">
        <v>117</v>
      </c>
      <c r="B122" s="3" t="s">
        <v>116</v>
      </c>
      <c r="C122" s="8">
        <v>153906</v>
      </c>
      <c r="D122" s="8">
        <v>184798</v>
      </c>
      <c r="E122" s="23">
        <v>0</v>
      </c>
      <c r="F122" s="24">
        <f t="shared" si="17"/>
        <v>100</v>
      </c>
      <c r="G122" s="25">
        <f t="shared" si="9"/>
        <v>83.28336886762844</v>
      </c>
      <c r="H122" s="24">
        <f t="shared" si="10"/>
        <v>150</v>
      </c>
      <c r="I122" s="8">
        <v>32475</v>
      </c>
      <c r="J122" s="24">
        <f t="shared" si="11"/>
        <v>150</v>
      </c>
      <c r="K122" s="9">
        <v>28.06</v>
      </c>
      <c r="L122" s="24">
        <f t="shared" si="12"/>
        <v>40</v>
      </c>
      <c r="M122" s="5">
        <v>16.399999999999999</v>
      </c>
      <c r="N122" s="8">
        <f t="shared" si="13"/>
        <v>10</v>
      </c>
      <c r="O122" s="5">
        <v>12</v>
      </c>
      <c r="P122" s="8">
        <f t="shared" si="14"/>
        <v>5</v>
      </c>
      <c r="Q122" s="31">
        <f t="shared" si="15"/>
        <v>455</v>
      </c>
      <c r="R122" s="31">
        <f t="shared" si="16"/>
        <v>440</v>
      </c>
    </row>
    <row r="123" spans="1:18" x14ac:dyDescent="0.25">
      <c r="A123" s="2">
        <v>118</v>
      </c>
      <c r="B123" s="3" t="s">
        <v>117</v>
      </c>
      <c r="C123" s="8">
        <v>144196</v>
      </c>
      <c r="D123" s="8">
        <v>243329</v>
      </c>
      <c r="E123" s="23">
        <v>0</v>
      </c>
      <c r="F123" s="24">
        <f t="shared" si="17"/>
        <v>100</v>
      </c>
      <c r="G123" s="25">
        <f t="shared" si="9"/>
        <v>59.259685446453162</v>
      </c>
      <c r="H123" s="24">
        <f t="shared" si="10"/>
        <v>50</v>
      </c>
      <c r="I123" s="8">
        <v>27732</v>
      </c>
      <c r="J123" s="24">
        <f t="shared" si="11"/>
        <v>100</v>
      </c>
      <c r="K123" s="9">
        <v>20.94</v>
      </c>
      <c r="L123" s="24">
        <f t="shared" si="12"/>
        <v>40</v>
      </c>
      <c r="M123" s="5">
        <v>15.5</v>
      </c>
      <c r="N123" s="8">
        <f t="shared" si="13"/>
        <v>10</v>
      </c>
      <c r="O123" s="5">
        <v>10.5</v>
      </c>
      <c r="P123" s="8">
        <f t="shared" si="14"/>
        <v>5</v>
      </c>
      <c r="Q123" s="31">
        <f t="shared" si="15"/>
        <v>305</v>
      </c>
      <c r="R123" s="31">
        <f t="shared" si="16"/>
        <v>290</v>
      </c>
    </row>
    <row r="124" spans="1:18" x14ac:dyDescent="0.25">
      <c r="A124" s="2">
        <v>119</v>
      </c>
      <c r="B124" s="3" t="s">
        <v>118</v>
      </c>
      <c r="C124" s="8">
        <v>44645</v>
      </c>
      <c r="D124" s="8">
        <v>282535</v>
      </c>
      <c r="E124" s="23">
        <v>0</v>
      </c>
      <c r="F124" s="24">
        <f t="shared" si="17"/>
        <v>100</v>
      </c>
      <c r="G124" s="25">
        <f t="shared" si="9"/>
        <v>15.801582104871963</v>
      </c>
      <c r="H124" s="24">
        <f t="shared" si="10"/>
        <v>50</v>
      </c>
      <c r="I124" s="8">
        <v>26315</v>
      </c>
      <c r="J124" s="24">
        <f t="shared" si="11"/>
        <v>100</v>
      </c>
      <c r="K124" s="9">
        <v>36.35</v>
      </c>
      <c r="L124" s="24">
        <f t="shared" si="12"/>
        <v>50</v>
      </c>
      <c r="M124" s="5">
        <v>14.9</v>
      </c>
      <c r="N124" s="8">
        <f t="shared" si="13"/>
        <v>10</v>
      </c>
      <c r="O124" s="5">
        <v>11.1</v>
      </c>
      <c r="P124" s="8">
        <f t="shared" si="14"/>
        <v>5</v>
      </c>
      <c r="Q124" s="31">
        <f t="shared" si="15"/>
        <v>315</v>
      </c>
      <c r="R124" s="31">
        <f t="shared" si="16"/>
        <v>300</v>
      </c>
    </row>
    <row r="125" spans="1:18" x14ac:dyDescent="0.25">
      <c r="A125" s="2">
        <v>120</v>
      </c>
      <c r="B125" s="3" t="s">
        <v>119</v>
      </c>
      <c r="C125" s="8">
        <v>153663</v>
      </c>
      <c r="D125" s="8">
        <v>161965</v>
      </c>
      <c r="E125" s="23">
        <v>0</v>
      </c>
      <c r="F125" s="24">
        <f t="shared" si="17"/>
        <v>100</v>
      </c>
      <c r="G125" s="25">
        <f t="shared" si="9"/>
        <v>94.874201216312173</v>
      </c>
      <c r="H125" s="24">
        <f t="shared" si="10"/>
        <v>150</v>
      </c>
      <c r="I125" s="8">
        <v>21685</v>
      </c>
      <c r="J125" s="24">
        <f t="shared" si="11"/>
        <v>100</v>
      </c>
      <c r="K125" s="9">
        <v>23.85</v>
      </c>
      <c r="L125" s="24">
        <f t="shared" si="12"/>
        <v>40</v>
      </c>
      <c r="M125" s="5">
        <v>16.5</v>
      </c>
      <c r="N125" s="8">
        <f t="shared" si="13"/>
        <v>10</v>
      </c>
      <c r="O125" s="5">
        <v>10.5</v>
      </c>
      <c r="P125" s="8">
        <f t="shared" si="14"/>
        <v>5</v>
      </c>
      <c r="Q125" s="31">
        <f t="shared" si="15"/>
        <v>405</v>
      </c>
      <c r="R125" s="31">
        <f t="shared" si="16"/>
        <v>390</v>
      </c>
    </row>
    <row r="126" spans="1:18" x14ac:dyDescent="0.25">
      <c r="A126" s="2">
        <v>121</v>
      </c>
      <c r="B126" s="3" t="s">
        <v>120</v>
      </c>
      <c r="C126" s="8">
        <v>58157</v>
      </c>
      <c r="D126" s="8">
        <v>196614</v>
      </c>
      <c r="E126" s="23">
        <v>0</v>
      </c>
      <c r="F126" s="24">
        <f t="shared" si="17"/>
        <v>100</v>
      </c>
      <c r="G126" s="25">
        <f t="shared" si="9"/>
        <v>29.579277162358736</v>
      </c>
      <c r="H126" s="24">
        <f t="shared" si="10"/>
        <v>50</v>
      </c>
      <c r="I126" s="8">
        <v>29550</v>
      </c>
      <c r="J126" s="24">
        <f t="shared" si="11"/>
        <v>100</v>
      </c>
      <c r="K126" s="9">
        <v>52.91</v>
      </c>
      <c r="L126" s="24">
        <f t="shared" si="12"/>
        <v>80</v>
      </c>
      <c r="M126" s="5">
        <v>14.6</v>
      </c>
      <c r="N126" s="8">
        <f t="shared" si="13"/>
        <v>10</v>
      </c>
      <c r="O126" s="5">
        <v>11.1</v>
      </c>
      <c r="P126" s="8">
        <f t="shared" si="14"/>
        <v>5</v>
      </c>
      <c r="Q126" s="31">
        <f t="shared" si="15"/>
        <v>345</v>
      </c>
      <c r="R126" s="31">
        <f t="shared" si="16"/>
        <v>330</v>
      </c>
    </row>
    <row r="127" spans="1:18" x14ac:dyDescent="0.25">
      <c r="A127" s="2">
        <v>122</v>
      </c>
      <c r="B127" s="3" t="s">
        <v>121</v>
      </c>
      <c r="C127" s="8">
        <v>148920</v>
      </c>
      <c r="D127" s="8">
        <v>181651</v>
      </c>
      <c r="E127" s="23">
        <v>0</v>
      </c>
      <c r="F127" s="24">
        <f t="shared" si="17"/>
        <v>100</v>
      </c>
      <c r="G127" s="25">
        <f t="shared" si="9"/>
        <v>81.981381880639248</v>
      </c>
      <c r="H127" s="24">
        <f t="shared" si="10"/>
        <v>150</v>
      </c>
      <c r="I127" s="8">
        <v>23690</v>
      </c>
      <c r="J127" s="24">
        <f t="shared" si="11"/>
        <v>100</v>
      </c>
      <c r="K127" s="9">
        <v>23.27</v>
      </c>
      <c r="L127" s="24">
        <f t="shared" si="12"/>
        <v>40</v>
      </c>
      <c r="M127" s="5">
        <v>15.8</v>
      </c>
      <c r="N127" s="8">
        <f t="shared" si="13"/>
        <v>10</v>
      </c>
      <c r="O127" s="5">
        <v>11.1</v>
      </c>
      <c r="P127" s="8">
        <f t="shared" si="14"/>
        <v>5</v>
      </c>
      <c r="Q127" s="31">
        <f t="shared" si="15"/>
        <v>405</v>
      </c>
      <c r="R127" s="31">
        <f t="shared" si="16"/>
        <v>390</v>
      </c>
    </row>
    <row r="128" spans="1:18" x14ac:dyDescent="0.25">
      <c r="A128" s="2">
        <v>123</v>
      </c>
      <c r="B128" s="3" t="s">
        <v>122</v>
      </c>
      <c r="C128" s="8">
        <v>192596</v>
      </c>
      <c r="D128" s="8">
        <v>519032</v>
      </c>
      <c r="E128" s="23">
        <v>0</v>
      </c>
      <c r="F128" s="24">
        <f t="shared" si="17"/>
        <v>100</v>
      </c>
      <c r="G128" s="25">
        <f t="shared" si="9"/>
        <v>37.106767983476935</v>
      </c>
      <c r="H128" s="24">
        <f t="shared" si="10"/>
        <v>50</v>
      </c>
      <c r="I128" s="8">
        <v>32183</v>
      </c>
      <c r="J128" s="24">
        <f t="shared" si="11"/>
        <v>150</v>
      </c>
      <c r="K128" s="9">
        <v>18.38</v>
      </c>
      <c r="L128" s="24">
        <f t="shared" si="12"/>
        <v>20</v>
      </c>
      <c r="M128" s="5">
        <v>15.3</v>
      </c>
      <c r="N128" s="8">
        <f t="shared" si="13"/>
        <v>10</v>
      </c>
      <c r="O128" s="5">
        <v>11.8</v>
      </c>
      <c r="P128" s="8">
        <f t="shared" si="14"/>
        <v>5</v>
      </c>
      <c r="Q128" s="31">
        <f t="shared" si="15"/>
        <v>335</v>
      </c>
      <c r="R128" s="31">
        <f t="shared" si="16"/>
        <v>320</v>
      </c>
    </row>
    <row r="129" spans="1:18" x14ac:dyDescent="0.25">
      <c r="A129" s="2">
        <v>124</v>
      </c>
      <c r="B129" s="3" t="s">
        <v>123</v>
      </c>
      <c r="C129" s="8">
        <v>152318</v>
      </c>
      <c r="D129" s="8">
        <v>297982</v>
      </c>
      <c r="E129" s="23">
        <v>0</v>
      </c>
      <c r="F129" s="24">
        <f t="shared" si="17"/>
        <v>100</v>
      </c>
      <c r="G129" s="25">
        <f t="shared" si="9"/>
        <v>51.116510393245228</v>
      </c>
      <c r="H129" s="24">
        <f t="shared" si="10"/>
        <v>50</v>
      </c>
      <c r="I129" s="8">
        <v>34150</v>
      </c>
      <c r="J129" s="24">
        <f t="shared" si="11"/>
        <v>150</v>
      </c>
      <c r="K129" s="9">
        <v>22.7</v>
      </c>
      <c r="L129" s="24">
        <f t="shared" si="12"/>
        <v>40</v>
      </c>
      <c r="M129" s="5">
        <v>17.5</v>
      </c>
      <c r="N129" s="8">
        <f t="shared" si="13"/>
        <v>10</v>
      </c>
      <c r="O129" s="5">
        <v>12.2</v>
      </c>
      <c r="P129" s="8">
        <f t="shared" si="14"/>
        <v>5</v>
      </c>
      <c r="Q129" s="31">
        <f t="shared" si="15"/>
        <v>355</v>
      </c>
      <c r="R129" s="31">
        <f t="shared" si="16"/>
        <v>340</v>
      </c>
    </row>
    <row r="130" spans="1:18" x14ac:dyDescent="0.25">
      <c r="A130" s="2">
        <v>125</v>
      </c>
      <c r="B130" s="3" t="s">
        <v>124</v>
      </c>
      <c r="C130" s="8">
        <v>182796</v>
      </c>
      <c r="D130" s="8">
        <v>365824</v>
      </c>
      <c r="E130" s="23">
        <v>0</v>
      </c>
      <c r="F130" s="24">
        <f t="shared" si="17"/>
        <v>100</v>
      </c>
      <c r="G130" s="25">
        <f t="shared" si="9"/>
        <v>49.968290762771169</v>
      </c>
      <c r="H130" s="24">
        <f t="shared" si="10"/>
        <v>50</v>
      </c>
      <c r="I130" s="8">
        <v>30984</v>
      </c>
      <c r="J130" s="24">
        <f t="shared" si="11"/>
        <v>150</v>
      </c>
      <c r="K130" s="9">
        <v>31.17</v>
      </c>
      <c r="L130" s="24">
        <f t="shared" si="12"/>
        <v>50</v>
      </c>
      <c r="M130" s="5">
        <v>18.100000000000001</v>
      </c>
      <c r="N130" s="8">
        <f t="shared" si="13"/>
        <v>10</v>
      </c>
      <c r="O130" s="5">
        <v>12.1</v>
      </c>
      <c r="P130" s="8">
        <f t="shared" si="14"/>
        <v>5</v>
      </c>
      <c r="Q130" s="31">
        <f t="shared" si="15"/>
        <v>365</v>
      </c>
      <c r="R130" s="31">
        <f t="shared" si="16"/>
        <v>350</v>
      </c>
    </row>
    <row r="131" spans="1:18" x14ac:dyDescent="0.25">
      <c r="A131" s="2">
        <v>126</v>
      </c>
      <c r="B131" s="3" t="s">
        <v>125</v>
      </c>
      <c r="C131" s="8">
        <v>210850</v>
      </c>
      <c r="D131" s="8">
        <v>263537</v>
      </c>
      <c r="E131" s="23">
        <v>0</v>
      </c>
      <c r="F131" s="24">
        <f t="shared" si="17"/>
        <v>100</v>
      </c>
      <c r="G131" s="25">
        <f t="shared" si="9"/>
        <v>80.007740848533601</v>
      </c>
      <c r="H131" s="24">
        <f t="shared" si="10"/>
        <v>150</v>
      </c>
      <c r="I131" s="8">
        <v>36158</v>
      </c>
      <c r="J131" s="24">
        <f t="shared" si="11"/>
        <v>150</v>
      </c>
      <c r="K131" s="9">
        <v>17.59</v>
      </c>
      <c r="L131" s="24">
        <f t="shared" si="12"/>
        <v>20</v>
      </c>
      <c r="M131" s="5">
        <v>15.9</v>
      </c>
      <c r="N131" s="8">
        <f t="shared" si="13"/>
        <v>10</v>
      </c>
      <c r="O131" s="5">
        <v>11.8</v>
      </c>
      <c r="P131" s="8">
        <f t="shared" si="14"/>
        <v>5</v>
      </c>
      <c r="Q131" s="31">
        <f t="shared" si="15"/>
        <v>435</v>
      </c>
      <c r="R131" s="31">
        <f t="shared" si="16"/>
        <v>420</v>
      </c>
    </row>
    <row r="132" spans="1:18" x14ac:dyDescent="0.25">
      <c r="A132" s="2">
        <v>127</v>
      </c>
      <c r="B132" s="3" t="s">
        <v>126</v>
      </c>
      <c r="C132" s="8">
        <v>143722</v>
      </c>
      <c r="D132" s="8">
        <v>185459</v>
      </c>
      <c r="E132" s="23">
        <v>0</v>
      </c>
      <c r="F132" s="24">
        <f t="shared" si="17"/>
        <v>100</v>
      </c>
      <c r="G132" s="25">
        <f t="shared" si="9"/>
        <v>77.495295456138564</v>
      </c>
      <c r="H132" s="24">
        <f t="shared" si="10"/>
        <v>120</v>
      </c>
      <c r="I132" s="8">
        <v>21933</v>
      </c>
      <c r="J132" s="24">
        <f t="shared" si="11"/>
        <v>100</v>
      </c>
      <c r="K132" s="9">
        <v>26.32</v>
      </c>
      <c r="L132" s="24">
        <f t="shared" si="12"/>
        <v>40</v>
      </c>
      <c r="M132" s="5">
        <v>19.7</v>
      </c>
      <c r="N132" s="8">
        <f t="shared" si="13"/>
        <v>10</v>
      </c>
      <c r="O132" s="5">
        <v>12</v>
      </c>
      <c r="P132" s="8">
        <f t="shared" si="14"/>
        <v>5</v>
      </c>
      <c r="Q132" s="31">
        <f t="shared" si="15"/>
        <v>375</v>
      </c>
      <c r="R132" s="31">
        <f t="shared" si="16"/>
        <v>360</v>
      </c>
    </row>
    <row r="133" spans="1:18" x14ac:dyDescent="0.25">
      <c r="A133" s="2">
        <v>128</v>
      </c>
      <c r="B133" s="3" t="s">
        <v>127</v>
      </c>
      <c r="C133" s="8">
        <v>139240</v>
      </c>
      <c r="D133" s="8">
        <v>186349</v>
      </c>
      <c r="E133" s="23">
        <v>0</v>
      </c>
      <c r="F133" s="24">
        <f t="shared" si="17"/>
        <v>100</v>
      </c>
      <c r="G133" s="25">
        <f t="shared" si="9"/>
        <v>74.720014596268285</v>
      </c>
      <c r="H133" s="24">
        <f t="shared" si="10"/>
        <v>120</v>
      </c>
      <c r="I133" s="8">
        <v>24535</v>
      </c>
      <c r="J133" s="24">
        <f t="shared" si="11"/>
        <v>100</v>
      </c>
      <c r="K133" s="9">
        <v>23.98</v>
      </c>
      <c r="L133" s="24">
        <f t="shared" si="12"/>
        <v>40</v>
      </c>
      <c r="M133" s="5">
        <v>19.3</v>
      </c>
      <c r="N133" s="8">
        <f t="shared" si="13"/>
        <v>10</v>
      </c>
      <c r="O133" s="5">
        <v>12.1</v>
      </c>
      <c r="P133" s="8">
        <f t="shared" si="14"/>
        <v>5</v>
      </c>
      <c r="Q133" s="31">
        <f t="shared" si="15"/>
        <v>375</v>
      </c>
      <c r="R133" s="31">
        <f t="shared" si="16"/>
        <v>360</v>
      </c>
    </row>
    <row r="134" spans="1:18" x14ac:dyDescent="0.25">
      <c r="A134" s="2">
        <v>129</v>
      </c>
      <c r="B134" s="3" t="s">
        <v>128</v>
      </c>
      <c r="C134" s="8">
        <v>211385</v>
      </c>
      <c r="D134" s="8">
        <v>238446</v>
      </c>
      <c r="E134" s="23">
        <v>0</v>
      </c>
      <c r="F134" s="24">
        <f t="shared" si="17"/>
        <v>100</v>
      </c>
      <c r="G134" s="25">
        <f t="shared" si="9"/>
        <v>88.651099200657598</v>
      </c>
      <c r="H134" s="24">
        <f t="shared" si="10"/>
        <v>150</v>
      </c>
      <c r="I134" s="8">
        <v>37887</v>
      </c>
      <c r="J134" s="24">
        <f t="shared" si="11"/>
        <v>150</v>
      </c>
      <c r="K134" s="9">
        <v>28.69</v>
      </c>
      <c r="L134" s="24">
        <f t="shared" si="12"/>
        <v>40</v>
      </c>
      <c r="M134" s="5">
        <v>16.7</v>
      </c>
      <c r="N134" s="8">
        <f t="shared" si="13"/>
        <v>10</v>
      </c>
      <c r="O134" s="5">
        <v>12.1</v>
      </c>
      <c r="P134" s="8">
        <f t="shared" si="14"/>
        <v>5</v>
      </c>
      <c r="Q134" s="31">
        <f t="shared" si="15"/>
        <v>455</v>
      </c>
      <c r="R134" s="31">
        <f t="shared" si="16"/>
        <v>440</v>
      </c>
    </row>
    <row r="135" spans="1:18" s="21" customFormat="1" ht="24" customHeight="1" x14ac:dyDescent="0.25">
      <c r="A135" s="26"/>
      <c r="B135" s="27" t="s">
        <v>145</v>
      </c>
      <c r="C135" s="28">
        <f t="shared" ref="C135:D135" si="18">SUM(C6:C134)</f>
        <v>21835087</v>
      </c>
      <c r="D135" s="28">
        <f t="shared" si="18"/>
        <v>33991236</v>
      </c>
      <c r="E135" s="29"/>
      <c r="F135" s="28">
        <f>SUM(F6:F134)</f>
        <v>15050</v>
      </c>
      <c r="G135" s="28"/>
      <c r="H135" s="28">
        <f t="shared" ref="H135:R135" si="19">SUM(H6:H134)</f>
        <v>13910</v>
      </c>
      <c r="I135" s="28">
        <f t="shared" si="19"/>
        <v>4413305</v>
      </c>
      <c r="J135" s="28">
        <f t="shared" si="19"/>
        <v>16750</v>
      </c>
      <c r="K135" s="28">
        <f t="shared" si="19"/>
        <v>3821.3799999999992</v>
      </c>
      <c r="L135" s="28">
        <f t="shared" si="19"/>
        <v>5600</v>
      </c>
      <c r="M135" s="28"/>
      <c r="N135" s="28">
        <f t="shared" si="19"/>
        <v>1171</v>
      </c>
      <c r="O135" s="28"/>
      <c r="P135" s="28">
        <f t="shared" si="19"/>
        <v>557</v>
      </c>
      <c r="Q135" s="28">
        <f t="shared" si="19"/>
        <v>53038</v>
      </c>
      <c r="R135" s="28">
        <f t="shared" si="19"/>
        <v>51310</v>
      </c>
    </row>
    <row r="136" spans="1:18" ht="195.75" customHeight="1" x14ac:dyDescent="0.25">
      <c r="B136" s="51" t="s">
        <v>172</v>
      </c>
      <c r="C136" s="51"/>
      <c r="D136" s="51"/>
      <c r="E136" s="51"/>
      <c r="F136" s="51"/>
      <c r="G136" s="51"/>
      <c r="H136" s="51"/>
      <c r="I136" s="51"/>
      <c r="J136" s="51"/>
      <c r="K136" s="51"/>
      <c r="L136" s="51"/>
      <c r="M136" s="51"/>
      <c r="N136" s="51"/>
      <c r="O136" s="51"/>
      <c r="P136" s="51"/>
      <c r="Q136" s="51"/>
      <c r="R136" s="51"/>
    </row>
  </sheetData>
  <autoFilter ref="A5:R5"/>
  <mergeCells count="15">
    <mergeCell ref="B136:R136"/>
    <mergeCell ref="O3:P3"/>
    <mergeCell ref="R2:R4"/>
    <mergeCell ref="E2:P2"/>
    <mergeCell ref="G3:H3"/>
    <mergeCell ref="E3:F3"/>
    <mergeCell ref="B2:B4"/>
    <mergeCell ref="A2:A4"/>
    <mergeCell ref="I3:J3"/>
    <mergeCell ref="K3:L3"/>
    <mergeCell ref="M3:N3"/>
    <mergeCell ref="A1:R1"/>
    <mergeCell ref="Q2:Q4"/>
    <mergeCell ref="C2:C4"/>
    <mergeCell ref="D2:D4"/>
  </mergeCells>
  <pageMargins left="0.7" right="0.7" top="0.75" bottom="0.75" header="0.3" footer="0.3"/>
  <pageSetup paperSize="9" orientation="landscape"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zoomScale="85" zoomScaleNormal="85" workbookViewId="0">
      <selection activeCell="D14" sqref="D14"/>
    </sheetView>
  </sheetViews>
  <sheetFormatPr defaultRowHeight="18.75" x14ac:dyDescent="0.3"/>
  <cols>
    <col min="1" max="2" width="13.140625" style="32" customWidth="1"/>
    <col min="3" max="3" width="12.5703125" style="32" customWidth="1"/>
    <col min="4" max="4" width="10.7109375" style="32" customWidth="1"/>
    <col min="5" max="5" width="9.28515625" style="32" customWidth="1"/>
    <col min="6" max="6" width="15.7109375" style="32" customWidth="1"/>
    <col min="7" max="7" width="18" style="32" customWidth="1"/>
    <col min="8" max="8" width="16.140625" style="32" customWidth="1"/>
    <col min="9" max="9" width="14.140625" style="32" customWidth="1"/>
    <col min="10" max="10" width="10.28515625" style="32" customWidth="1"/>
    <col min="11" max="11" width="11.28515625" style="32" customWidth="1"/>
    <col min="12" max="12" width="14.140625" style="32" customWidth="1"/>
    <col min="13" max="16384" width="9.140625" style="32"/>
  </cols>
  <sheetData>
    <row r="1" spans="1:12" ht="80.25" customHeight="1" x14ac:dyDescent="0.3">
      <c r="A1" s="59" t="s">
        <v>185</v>
      </c>
      <c r="B1" s="59"/>
      <c r="C1" s="59"/>
      <c r="D1" s="59"/>
      <c r="E1" s="59"/>
      <c r="F1" s="59"/>
      <c r="G1" s="59"/>
      <c r="H1" s="59"/>
      <c r="I1" s="59"/>
      <c r="J1" s="59"/>
      <c r="K1" s="59"/>
    </row>
    <row r="2" spans="1:12" ht="41.25" customHeight="1" x14ac:dyDescent="0.3">
      <c r="A2" s="61" t="s">
        <v>174</v>
      </c>
      <c r="B2" s="55" t="s">
        <v>187</v>
      </c>
      <c r="C2" s="55" t="s">
        <v>188</v>
      </c>
      <c r="D2" s="55" t="s">
        <v>183</v>
      </c>
      <c r="E2" s="55" t="s">
        <v>186</v>
      </c>
      <c r="F2" s="60" t="s">
        <v>175</v>
      </c>
      <c r="G2" s="60"/>
      <c r="H2" s="60"/>
      <c r="I2" s="60"/>
      <c r="J2" s="60"/>
      <c r="K2" s="55" t="s">
        <v>190</v>
      </c>
    </row>
    <row r="3" spans="1:12" ht="111" customHeight="1" x14ac:dyDescent="0.3">
      <c r="A3" s="62"/>
      <c r="B3" s="56"/>
      <c r="C3" s="56"/>
      <c r="D3" s="56"/>
      <c r="E3" s="56"/>
      <c r="F3" s="34" t="s">
        <v>178</v>
      </c>
      <c r="G3" s="34" t="s">
        <v>179</v>
      </c>
      <c r="H3" s="34" t="s">
        <v>180</v>
      </c>
      <c r="I3" s="34" t="s">
        <v>192</v>
      </c>
      <c r="J3" s="35" t="s">
        <v>176</v>
      </c>
      <c r="K3" s="56"/>
    </row>
    <row r="4" spans="1:12" ht="25.5" customHeight="1" x14ac:dyDescent="0.3">
      <c r="A4" s="39"/>
      <c r="B4" s="40" t="s">
        <v>146</v>
      </c>
      <c r="C4" s="40" t="s">
        <v>147</v>
      </c>
      <c r="D4" s="40" t="s">
        <v>181</v>
      </c>
      <c r="E4" s="40" t="s">
        <v>149</v>
      </c>
      <c r="F4" s="40" t="s">
        <v>150</v>
      </c>
      <c r="G4" s="40" t="s">
        <v>177</v>
      </c>
      <c r="H4" s="40" t="s">
        <v>152</v>
      </c>
      <c r="I4" s="40"/>
      <c r="J4" s="40" t="s">
        <v>182</v>
      </c>
      <c r="K4" s="40" t="s">
        <v>184</v>
      </c>
    </row>
    <row r="5" spans="1:12" ht="93" customHeight="1" x14ac:dyDescent="0.3">
      <c r="A5" s="38" t="s">
        <v>173</v>
      </c>
      <c r="B5" s="36">
        <v>7831093</v>
      </c>
      <c r="C5" s="36">
        <v>69705027</v>
      </c>
      <c r="D5" s="37">
        <f>B5/C5*100</f>
        <v>11.234617267991302</v>
      </c>
      <c r="E5" s="41">
        <v>30</v>
      </c>
      <c r="F5" s="33">
        <f>12*(-0.4)</f>
        <v>-4.8000000000000007</v>
      </c>
      <c r="G5" s="33">
        <f>2*(-0.2)</f>
        <v>-0.4</v>
      </c>
      <c r="H5" s="33">
        <f>3*(-0.1)</f>
        <v>-0.30000000000000004</v>
      </c>
      <c r="I5" s="33">
        <v>0</v>
      </c>
      <c r="J5" s="33">
        <f>F5+G5+H5+I5</f>
        <v>-5.5000000000000009</v>
      </c>
      <c r="K5" s="38">
        <f>E5+J5</f>
        <v>24.5</v>
      </c>
      <c r="L5" s="42" t="s">
        <v>191</v>
      </c>
    </row>
    <row r="6" spans="1:12" ht="173.25" customHeight="1" x14ac:dyDescent="0.3">
      <c r="A6" s="57" t="s">
        <v>189</v>
      </c>
      <c r="B6" s="58"/>
      <c r="C6" s="58"/>
      <c r="D6" s="58"/>
      <c r="E6" s="58"/>
      <c r="F6" s="58"/>
      <c r="G6" s="58"/>
      <c r="H6" s="58"/>
      <c r="I6" s="58"/>
      <c r="J6" s="58"/>
      <c r="K6" s="58"/>
    </row>
  </sheetData>
  <mergeCells count="9">
    <mergeCell ref="K2:K3"/>
    <mergeCell ref="A6:K6"/>
    <mergeCell ref="A1:K1"/>
    <mergeCell ref="F2:J2"/>
    <mergeCell ref="A2:A3"/>
    <mergeCell ref="B2:B3"/>
    <mergeCell ref="C2:C3"/>
    <mergeCell ref="D2:D3"/>
    <mergeCell ref="E2:E3"/>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Điểm phân bổ xã phường</vt:lpstr>
      <vt:lpstr>% vốn đối ứng tối thiểu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2026-08-07T07:52:29Z</cp:lastPrinted>
  <dcterms:created xsi:type="dcterms:W3CDTF">2026-07-31T02:55:30Z</dcterms:created>
  <dcterms:modified xsi:type="dcterms:W3CDTF">2026-08-07T09:46:34Z</dcterms:modified>
</cp:coreProperties>
</file>